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hryscem\OneDrive - Edgewell Personal Care\Desktop\"/>
    </mc:Choice>
  </mc:AlternateContent>
  <xr:revisionPtr revIDLastSave="0" documentId="13_ncr:1_{4CE638FC-B450-44B3-88F7-F61E366A99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1" l="1"/>
  <c r="I33" i="1" s="1"/>
  <c r="G38" i="1"/>
  <c r="H33" i="1" s="1"/>
  <c r="G36" i="1"/>
  <c r="I32" i="1" s="1"/>
  <c r="G35" i="1"/>
  <c r="H32" i="1" s="1"/>
  <c r="F22" i="1"/>
  <c r="H22" i="1" s="1"/>
  <c r="H8" i="1"/>
  <c r="H20" i="1" s="1"/>
  <c r="F14" i="1"/>
  <c r="F12" i="1"/>
  <c r="F10" i="1"/>
  <c r="F16" i="1"/>
  <c r="N6" i="1"/>
  <c r="O6" i="1" s="1"/>
  <c r="B25" i="1"/>
  <c r="AP12" i="1"/>
  <c r="AP11" i="1"/>
  <c r="AN12" i="1"/>
  <c r="AN11" i="1"/>
  <c r="AL12" i="1"/>
  <c r="AL11" i="1"/>
  <c r="AJ12" i="1"/>
  <c r="AJ11" i="1"/>
  <c r="AH12" i="1"/>
  <c r="AH11" i="1"/>
  <c r="AF12" i="1"/>
  <c r="AF11" i="1"/>
  <c r="AQ9" i="1"/>
  <c r="AF10" i="1"/>
  <c r="AH10" i="1"/>
  <c r="AJ10" i="1"/>
  <c r="AL10" i="1"/>
  <c r="AN10" i="1"/>
  <c r="AP10" i="1"/>
  <c r="F20" i="1"/>
  <c r="D20" i="1"/>
  <c r="L6" i="1"/>
  <c r="K6" i="1"/>
  <c r="D24" i="1"/>
  <c r="D25" i="1" s="1"/>
  <c r="H16" i="1" l="1"/>
  <c r="H14" i="1"/>
  <c r="H10" i="1"/>
  <c r="H12" i="1"/>
  <c r="F24" i="1"/>
  <c r="F25" i="1" s="1"/>
  <c r="AV9" i="1"/>
  <c r="AW9" i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Y9" i="1"/>
  <c r="AY10" i="1" s="1"/>
  <c r="AY11" i="1" s="1"/>
  <c r="AY12" i="1" s="1"/>
  <c r="AY13" i="1" s="1"/>
  <c r="AY14" i="1" s="1"/>
  <c r="AY15" i="1" s="1"/>
  <c r="AY16" i="1" s="1"/>
  <c r="AY17" i="1" s="1"/>
  <c r="AY18" i="1" s="1"/>
  <c r="AY19" i="1" s="1"/>
  <c r="AY20" i="1" s="1"/>
  <c r="AY21" i="1" s="1"/>
  <c r="AY22" i="1" s="1"/>
  <c r="AY23" i="1" s="1"/>
  <c r="AY24" i="1" s="1"/>
  <c r="AY25" i="1" s="1"/>
  <c r="AY26" i="1" s="1"/>
  <c r="AY27" i="1" s="1"/>
  <c r="AY28" i="1" s="1"/>
  <c r="AY29" i="1" s="1"/>
  <c r="AY30" i="1" s="1"/>
  <c r="AY31" i="1" s="1"/>
  <c r="AY32" i="1" s="1"/>
  <c r="AY33" i="1" s="1"/>
  <c r="AY34" i="1" s="1"/>
  <c r="AY35" i="1" s="1"/>
  <c r="AY36" i="1" s="1"/>
  <c r="AY37" i="1" s="1"/>
  <c r="AY38" i="1" s="1"/>
  <c r="AY39" i="1" s="1"/>
  <c r="AY40" i="1" s="1"/>
  <c r="AY41" i="1" s="1"/>
  <c r="AY42" i="1" s="1"/>
  <c r="AY43" i="1" s="1"/>
  <c r="AY44" i="1" s="1"/>
  <c r="AY45" i="1" s="1"/>
  <c r="AY46" i="1" s="1"/>
  <c r="AY47" i="1" s="1"/>
  <c r="AY48" i="1" s="1"/>
  <c r="AY49" i="1" s="1"/>
  <c r="AY50" i="1" s="1"/>
  <c r="AY51" i="1" s="1"/>
  <c r="AY52" i="1" s="1"/>
  <c r="AY53" i="1" s="1"/>
  <c r="AY54" i="1" s="1"/>
  <c r="AY55" i="1" s="1"/>
  <c r="AY56" i="1" s="1"/>
  <c r="AY57" i="1" s="1"/>
  <c r="AY58" i="1" s="1"/>
  <c r="AY59" i="1" s="1"/>
  <c r="AY60" i="1" s="1"/>
  <c r="AY61" i="1" s="1"/>
  <c r="AY62" i="1" s="1"/>
  <c r="AY63" i="1" s="1"/>
  <c r="AY64" i="1" s="1"/>
  <c r="AY65" i="1" s="1"/>
  <c r="AY66" i="1" s="1"/>
  <c r="AY67" i="1" s="1"/>
  <c r="AY68" i="1" s="1"/>
  <c r="AY69" i="1" s="1"/>
  <c r="AY70" i="1" s="1"/>
  <c r="AY71" i="1" s="1"/>
  <c r="AY72" i="1" s="1"/>
  <c r="AY73" i="1" s="1"/>
  <c r="AY74" i="1" s="1"/>
  <c r="AY75" i="1" s="1"/>
  <c r="AY76" i="1" s="1"/>
  <c r="AY77" i="1" s="1"/>
  <c r="AY78" i="1" s="1"/>
  <c r="AY79" i="1" s="1"/>
  <c r="AY80" i="1" s="1"/>
  <c r="AY81" i="1" s="1"/>
  <c r="AY82" i="1" s="1"/>
  <c r="AY83" i="1" s="1"/>
  <c r="AY84" i="1" s="1"/>
  <c r="AY85" i="1" s="1"/>
  <c r="AY86" i="1" s="1"/>
  <c r="AY87" i="1" s="1"/>
  <c r="AY88" i="1" s="1"/>
  <c r="AY89" i="1" s="1"/>
  <c r="AY90" i="1" s="1"/>
  <c r="AY91" i="1" s="1"/>
  <c r="AY92" i="1" s="1"/>
  <c r="AY93" i="1" s="1"/>
  <c r="AY94" i="1" s="1"/>
  <c r="AY95" i="1" s="1"/>
  <c r="AY96" i="1" s="1"/>
  <c r="AY97" i="1" s="1"/>
  <c r="AY98" i="1" s="1"/>
  <c r="AY99" i="1" s="1"/>
  <c r="AY100" i="1" s="1"/>
  <c r="AY101" i="1" s="1"/>
  <c r="AY102" i="1" s="1"/>
  <c r="AY103" i="1" s="1"/>
  <c r="AY104" i="1" s="1"/>
  <c r="AY105" i="1" s="1"/>
  <c r="AY106" i="1" s="1"/>
  <c r="AY107" i="1" s="1"/>
  <c r="AY108" i="1" s="1"/>
  <c r="AY109" i="1" s="1"/>
  <c r="AY110" i="1" s="1"/>
  <c r="AX9" i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0" i="1"/>
  <c r="H24" i="1" l="1"/>
  <c r="H25" i="1" s="1"/>
  <c r="AV10" i="1"/>
  <c r="AV11" i="1" s="1"/>
  <c r="AV12" i="1" s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V43" i="1" s="1"/>
  <c r="AV44" i="1" s="1"/>
  <c r="AV45" i="1" s="1"/>
  <c r="AV46" i="1" s="1"/>
  <c r="AV47" i="1" s="1"/>
  <c r="AV48" i="1" s="1"/>
  <c r="AV49" i="1" s="1"/>
  <c r="AV50" i="1" s="1"/>
  <c r="AV51" i="1" s="1"/>
  <c r="AV52" i="1" s="1"/>
  <c r="AV53" i="1" s="1"/>
  <c r="AV54" i="1" s="1"/>
  <c r="AV55" i="1" s="1"/>
  <c r="AV56" i="1" s="1"/>
  <c r="AV57" i="1" s="1"/>
  <c r="AV58" i="1" s="1"/>
  <c r="AV59" i="1" s="1"/>
  <c r="AV60" i="1" s="1"/>
  <c r="AV61" i="1" s="1"/>
  <c r="AV62" i="1" s="1"/>
  <c r="AV63" i="1" s="1"/>
  <c r="AV64" i="1" s="1"/>
  <c r="AV65" i="1" s="1"/>
  <c r="AV66" i="1" s="1"/>
  <c r="AV67" i="1" s="1"/>
  <c r="AV68" i="1" s="1"/>
  <c r="AV69" i="1" s="1"/>
  <c r="AV70" i="1" s="1"/>
  <c r="AV71" i="1" s="1"/>
  <c r="AV72" i="1" s="1"/>
  <c r="AV73" i="1" s="1"/>
  <c r="AV74" i="1" s="1"/>
  <c r="AV75" i="1" s="1"/>
  <c r="AV76" i="1" s="1"/>
  <c r="AV77" i="1" s="1"/>
  <c r="AV78" i="1" s="1"/>
  <c r="AV79" i="1" s="1"/>
  <c r="AV80" i="1" s="1"/>
  <c r="AV81" i="1" s="1"/>
  <c r="AV82" i="1" s="1"/>
  <c r="AV83" i="1" s="1"/>
  <c r="AV84" i="1" s="1"/>
  <c r="AV85" i="1" s="1"/>
  <c r="AV86" i="1" s="1"/>
  <c r="AV87" i="1" s="1"/>
  <c r="AV88" i="1" s="1"/>
  <c r="AV89" i="1" s="1"/>
  <c r="AV90" i="1" s="1"/>
  <c r="AV91" i="1" s="1"/>
  <c r="AV92" i="1" s="1"/>
  <c r="AV93" i="1" s="1"/>
  <c r="AV94" i="1" s="1"/>
  <c r="AV95" i="1" s="1"/>
  <c r="AV96" i="1" s="1"/>
  <c r="AV97" i="1" s="1"/>
  <c r="AV98" i="1" s="1"/>
  <c r="AV99" i="1" s="1"/>
  <c r="AV100" i="1" s="1"/>
  <c r="AV101" i="1" s="1"/>
  <c r="AV102" i="1" s="1"/>
  <c r="AV103" i="1" s="1"/>
  <c r="AV104" i="1" s="1"/>
  <c r="AV105" i="1" s="1"/>
  <c r="AV106" i="1" s="1"/>
  <c r="AV107" i="1" s="1"/>
  <c r="AV108" i="1" s="1"/>
  <c r="AV109" i="1" s="1"/>
  <c r="AV110" i="1" s="1"/>
  <c r="AR110" i="1" s="1"/>
  <c r="L110" i="1" s="1"/>
  <c r="N110" i="1" s="1"/>
  <c r="AR66" i="1" l="1"/>
  <c r="L66" i="1" s="1"/>
  <c r="N66" i="1" s="1"/>
  <c r="AR57" i="1"/>
  <c r="L57" i="1" s="1"/>
  <c r="N57" i="1" s="1"/>
  <c r="AR81" i="1"/>
  <c r="L81" i="1" s="1"/>
  <c r="N81" i="1" s="1"/>
  <c r="AR40" i="1"/>
  <c r="L40" i="1" s="1"/>
  <c r="N40" i="1" s="1"/>
  <c r="AR54" i="1"/>
  <c r="L54" i="1" s="1"/>
  <c r="N54" i="1" s="1"/>
  <c r="AR58" i="1"/>
  <c r="L58" i="1" s="1"/>
  <c r="N58" i="1" s="1"/>
  <c r="AR35" i="1"/>
  <c r="L35" i="1" s="1"/>
  <c r="AR33" i="1"/>
  <c r="L33" i="1" s="1"/>
  <c r="O33" i="1" s="1"/>
  <c r="AR19" i="1"/>
  <c r="L19" i="1" s="1"/>
  <c r="O19" i="1" s="1"/>
  <c r="AR25" i="1"/>
  <c r="L25" i="1" s="1"/>
  <c r="N25" i="1" s="1"/>
  <c r="AR30" i="1"/>
  <c r="L30" i="1" s="1"/>
  <c r="AR34" i="1"/>
  <c r="L34" i="1" s="1"/>
  <c r="N34" i="1" s="1"/>
  <c r="AR17" i="1"/>
  <c r="L17" i="1" s="1"/>
  <c r="O17" i="1" s="1"/>
  <c r="AR82" i="1"/>
  <c r="L82" i="1" s="1"/>
  <c r="N82" i="1" s="1"/>
  <c r="AR95" i="1"/>
  <c r="L95" i="1" s="1"/>
  <c r="AR51" i="1"/>
  <c r="L51" i="1" s="1"/>
  <c r="N51" i="1" s="1"/>
  <c r="AR96" i="1"/>
  <c r="L96" i="1" s="1"/>
  <c r="N96" i="1" s="1"/>
  <c r="AR63" i="1"/>
  <c r="L63" i="1" s="1"/>
  <c r="N63" i="1" s="1"/>
  <c r="AR44" i="1"/>
  <c r="L44" i="1" s="1"/>
  <c r="O44" i="1" s="1"/>
  <c r="AR88" i="1"/>
  <c r="L88" i="1" s="1"/>
  <c r="N88" i="1" s="1"/>
  <c r="AR46" i="1"/>
  <c r="L46" i="1" s="1"/>
  <c r="N46" i="1" s="1"/>
  <c r="AR65" i="1"/>
  <c r="L65" i="1" s="1"/>
  <c r="N65" i="1" s="1"/>
  <c r="AR31" i="1"/>
  <c r="L31" i="1" s="1"/>
  <c r="N31" i="1" s="1"/>
  <c r="AK11" i="1" s="1"/>
  <c r="AR42" i="1"/>
  <c r="L42" i="1" s="1"/>
  <c r="N42" i="1" s="1"/>
  <c r="AR90" i="1"/>
  <c r="L90" i="1" s="1"/>
  <c r="AR79" i="1"/>
  <c r="L79" i="1" s="1"/>
  <c r="N79" i="1" s="1"/>
  <c r="AR43" i="1"/>
  <c r="L43" i="1" s="1"/>
  <c r="O43" i="1" s="1"/>
  <c r="AR103" i="1"/>
  <c r="L103" i="1" s="1"/>
  <c r="N103" i="1" s="1"/>
  <c r="AR68" i="1"/>
  <c r="L68" i="1" s="1"/>
  <c r="N68" i="1" s="1"/>
  <c r="AR67" i="1"/>
  <c r="L67" i="1" s="1"/>
  <c r="N67" i="1" s="1"/>
  <c r="AR69" i="1"/>
  <c r="L69" i="1" s="1"/>
  <c r="N69" i="1" s="1"/>
  <c r="AR12" i="1"/>
  <c r="L12" i="1" s="1"/>
  <c r="N12" i="1" s="1"/>
  <c r="AR99" i="1"/>
  <c r="L99" i="1" s="1"/>
  <c r="N99" i="1" s="1"/>
  <c r="AR36" i="1"/>
  <c r="L36" i="1" s="1"/>
  <c r="N36" i="1" s="1"/>
  <c r="AR52" i="1"/>
  <c r="L52" i="1" s="1"/>
  <c r="N52" i="1" s="1"/>
  <c r="AR60" i="1"/>
  <c r="L60" i="1" s="1"/>
  <c r="O60" i="1" s="1"/>
  <c r="AR100" i="1"/>
  <c r="L100" i="1" s="1"/>
  <c r="N100" i="1" s="1"/>
  <c r="AR84" i="1"/>
  <c r="L84" i="1" s="1"/>
  <c r="N84" i="1" s="1"/>
  <c r="AR97" i="1"/>
  <c r="L97" i="1" s="1"/>
  <c r="N97" i="1" s="1"/>
  <c r="AR108" i="1"/>
  <c r="L108" i="1" s="1"/>
  <c r="O108" i="1" s="1"/>
  <c r="AR26" i="1"/>
  <c r="L26" i="1" s="1"/>
  <c r="N26" i="1" s="1"/>
  <c r="AR71" i="1"/>
  <c r="L71" i="1" s="1"/>
  <c r="N71" i="1" s="1"/>
  <c r="AR15" i="1"/>
  <c r="L15" i="1" s="1"/>
  <c r="N15" i="1" s="1"/>
  <c r="AR87" i="1"/>
  <c r="L87" i="1" s="1"/>
  <c r="N87" i="1" s="1"/>
  <c r="AR10" i="1"/>
  <c r="L10" i="1" s="1"/>
  <c r="O10" i="1" s="1"/>
  <c r="AR85" i="1"/>
  <c r="L85" i="1" s="1"/>
  <c r="N85" i="1" s="1"/>
  <c r="AR27" i="1"/>
  <c r="L27" i="1" s="1"/>
  <c r="N27" i="1" s="1"/>
  <c r="AR32" i="1"/>
  <c r="L32" i="1" s="1"/>
  <c r="AR64" i="1"/>
  <c r="L64" i="1" s="1"/>
  <c r="O64" i="1" s="1"/>
  <c r="AR56" i="1"/>
  <c r="L56" i="1" s="1"/>
  <c r="N56" i="1" s="1"/>
  <c r="AR76" i="1"/>
  <c r="L76" i="1" s="1"/>
  <c r="O76" i="1" s="1"/>
  <c r="AR53" i="1"/>
  <c r="L53" i="1" s="1"/>
  <c r="N53" i="1" s="1"/>
  <c r="AR80" i="1"/>
  <c r="L80" i="1" s="1"/>
  <c r="N80" i="1" s="1"/>
  <c r="AR62" i="1"/>
  <c r="L62" i="1" s="1"/>
  <c r="N62" i="1" s="1"/>
  <c r="AR89" i="1"/>
  <c r="L89" i="1" s="1"/>
  <c r="N89" i="1" s="1"/>
  <c r="AR73" i="1"/>
  <c r="L73" i="1" s="1"/>
  <c r="N73" i="1" s="1"/>
  <c r="AR101" i="1"/>
  <c r="L101" i="1" s="1"/>
  <c r="N101" i="1" s="1"/>
  <c r="AR39" i="1"/>
  <c r="L39" i="1" s="1"/>
  <c r="N39" i="1" s="1"/>
  <c r="AR91" i="1"/>
  <c r="L91" i="1" s="1"/>
  <c r="N91" i="1" s="1"/>
  <c r="AR105" i="1"/>
  <c r="L105" i="1" s="1"/>
  <c r="O105" i="1" s="1"/>
  <c r="AR45" i="1"/>
  <c r="L45" i="1" s="1"/>
  <c r="N45" i="1" s="1"/>
  <c r="AR78" i="1"/>
  <c r="L78" i="1" s="1"/>
  <c r="O78" i="1" s="1"/>
  <c r="AR102" i="1"/>
  <c r="L102" i="1" s="1"/>
  <c r="N102" i="1" s="1"/>
  <c r="AR23" i="1"/>
  <c r="L23" i="1" s="1"/>
  <c r="N23" i="1" s="1"/>
  <c r="AR106" i="1"/>
  <c r="L106" i="1" s="1"/>
  <c r="N106" i="1" s="1"/>
  <c r="AR55" i="1"/>
  <c r="L55" i="1" s="1"/>
  <c r="N55" i="1" s="1"/>
  <c r="AR48" i="1"/>
  <c r="L48" i="1" s="1"/>
  <c r="N48" i="1" s="1"/>
  <c r="AR59" i="1"/>
  <c r="L59" i="1" s="1"/>
  <c r="N59" i="1" s="1"/>
  <c r="AR49" i="1"/>
  <c r="L49" i="1" s="1"/>
  <c r="N49" i="1" s="1"/>
  <c r="AR83" i="1"/>
  <c r="L83" i="1" s="1"/>
  <c r="N83" i="1" s="1"/>
  <c r="AR74" i="1"/>
  <c r="L74" i="1" s="1"/>
  <c r="N74" i="1" s="1"/>
  <c r="AR107" i="1"/>
  <c r="L107" i="1" s="1"/>
  <c r="N107" i="1" s="1"/>
  <c r="AR20" i="1"/>
  <c r="L20" i="1" s="1"/>
  <c r="O20" i="1" s="1"/>
  <c r="AR22" i="1"/>
  <c r="L22" i="1" s="1"/>
  <c r="N22" i="1" s="1"/>
  <c r="AR92" i="1"/>
  <c r="L92" i="1" s="1"/>
  <c r="N92" i="1" s="1"/>
  <c r="AM11" i="1" s="1"/>
  <c r="AR47" i="1"/>
  <c r="L47" i="1" s="1"/>
  <c r="N47" i="1" s="1"/>
  <c r="AR21" i="1"/>
  <c r="L21" i="1" s="1"/>
  <c r="N21" i="1" s="1"/>
  <c r="AR24" i="1"/>
  <c r="L24" i="1" s="1"/>
  <c r="N24" i="1" s="1"/>
  <c r="AR93" i="1"/>
  <c r="L93" i="1" s="1"/>
  <c r="AR61" i="1"/>
  <c r="L61" i="1" s="1"/>
  <c r="N61" i="1" s="1"/>
  <c r="AR94" i="1"/>
  <c r="L94" i="1" s="1"/>
  <c r="N94" i="1" s="1"/>
  <c r="AR38" i="1"/>
  <c r="L38" i="1" s="1"/>
  <c r="N38" i="1" s="1"/>
  <c r="AR13" i="1"/>
  <c r="L13" i="1" s="1"/>
  <c r="N13" i="1" s="1"/>
  <c r="AR50" i="1"/>
  <c r="L50" i="1" s="1"/>
  <c r="N50" i="1" s="1"/>
  <c r="AR72" i="1"/>
  <c r="L72" i="1" s="1"/>
  <c r="O72" i="1" s="1"/>
  <c r="AR37" i="1"/>
  <c r="L37" i="1" s="1"/>
  <c r="N37" i="1" s="1"/>
  <c r="AR98" i="1"/>
  <c r="L98" i="1" s="1"/>
  <c r="N98" i="1" s="1"/>
  <c r="AR70" i="1"/>
  <c r="L70" i="1" s="1"/>
  <c r="N70" i="1" s="1"/>
  <c r="AR16" i="1"/>
  <c r="L16" i="1" s="1"/>
  <c r="O16" i="1" s="1"/>
  <c r="AR11" i="1"/>
  <c r="L11" i="1" s="1"/>
  <c r="N11" i="1" s="1"/>
  <c r="AR109" i="1"/>
  <c r="L109" i="1" s="1"/>
  <c r="N109" i="1" s="1"/>
  <c r="AR75" i="1"/>
  <c r="L75" i="1" s="1"/>
  <c r="N75" i="1" s="1"/>
  <c r="AR29" i="1"/>
  <c r="L29" i="1" s="1"/>
  <c r="N29" i="1" s="1"/>
  <c r="AR14" i="1"/>
  <c r="L14" i="1" s="1"/>
  <c r="N14" i="1" s="1"/>
  <c r="AR41" i="1"/>
  <c r="L41" i="1" s="1"/>
  <c r="N41" i="1" s="1"/>
  <c r="AR77" i="1"/>
  <c r="L77" i="1" s="1"/>
  <c r="N77" i="1" s="1"/>
  <c r="AR104" i="1"/>
  <c r="L104" i="1" s="1"/>
  <c r="N104" i="1" s="1"/>
  <c r="AR86" i="1"/>
  <c r="L86" i="1" s="1"/>
  <c r="N86" i="1" s="1"/>
  <c r="AR18" i="1"/>
  <c r="L18" i="1" s="1"/>
  <c r="N18" i="1" s="1"/>
  <c r="AR28" i="1"/>
  <c r="L28" i="1" s="1"/>
  <c r="N28" i="1" s="1"/>
  <c r="AG11" i="1" s="1"/>
  <c r="O110" i="1"/>
  <c r="AM10" i="1" l="1"/>
  <c r="AQ10" i="1"/>
  <c r="F39" i="1" s="1"/>
  <c r="AK10" i="1"/>
  <c r="D36" i="1" s="1"/>
  <c r="AO10" i="1"/>
  <c r="D39" i="1" s="1"/>
  <c r="AG10" i="1"/>
  <c r="D33" i="1" s="1"/>
  <c r="AI10" i="1"/>
  <c r="F33" i="1" s="1"/>
  <c r="N90" i="1"/>
  <c r="AQ11" i="1" s="1"/>
  <c r="N35" i="1"/>
  <c r="N95" i="1"/>
  <c r="AI11" i="1" s="1"/>
  <c r="N30" i="1"/>
  <c r="N93" i="1"/>
  <c r="O32" i="1"/>
  <c r="O21" i="1"/>
  <c r="N33" i="1"/>
  <c r="O79" i="1"/>
  <c r="O68" i="1"/>
  <c r="O69" i="1"/>
  <c r="O36" i="1"/>
  <c r="O94" i="1"/>
  <c r="O12" i="1"/>
  <c r="O18" i="1"/>
  <c r="O28" i="1"/>
  <c r="AG12" i="1" s="1"/>
  <c r="N43" i="1"/>
  <c r="O92" i="1"/>
  <c r="AM12" i="1" s="1"/>
  <c r="O81" i="1"/>
  <c r="O86" i="1"/>
  <c r="O54" i="1"/>
  <c r="O57" i="1"/>
  <c r="O47" i="1"/>
  <c r="O56" i="1"/>
  <c r="O80" i="1"/>
  <c r="O61" i="1"/>
  <c r="O40" i="1"/>
  <c r="N76" i="1"/>
  <c r="O22" i="1"/>
  <c r="O90" i="1"/>
  <c r="AQ12" i="1" s="1"/>
  <c r="N20" i="1"/>
  <c r="O66" i="1"/>
  <c r="N64" i="1"/>
  <c r="O67" i="1"/>
  <c r="O62" i="1"/>
  <c r="O58" i="1"/>
  <c r="O84" i="1"/>
  <c r="N17" i="1"/>
  <c r="N19" i="1"/>
  <c r="O34" i="1"/>
  <c r="O39" i="1"/>
  <c r="O100" i="1"/>
  <c r="N16" i="1"/>
  <c r="O38" i="1"/>
  <c r="O95" i="1"/>
  <c r="AI12" i="1" s="1"/>
  <c r="O99" i="1"/>
  <c r="O51" i="1"/>
  <c r="O35" i="1"/>
  <c r="O88" i="1"/>
  <c r="N72" i="1"/>
  <c r="O82" i="1"/>
  <c r="O53" i="1"/>
  <c r="O55" i="1"/>
  <c r="O102" i="1"/>
  <c r="O98" i="1"/>
  <c r="N78" i="1"/>
  <c r="O106" i="1"/>
  <c r="O23" i="1"/>
  <c r="O73" i="1"/>
  <c r="O65" i="1"/>
  <c r="O70" i="1"/>
  <c r="O42" i="1"/>
  <c r="O96" i="1"/>
  <c r="O45" i="1"/>
  <c r="O109" i="1"/>
  <c r="O74" i="1"/>
  <c r="O49" i="1"/>
  <c r="O75" i="1"/>
  <c r="O11" i="1"/>
  <c r="N105" i="1"/>
  <c r="O87" i="1"/>
  <c r="N44" i="1"/>
  <c r="N108" i="1"/>
  <c r="O25" i="1"/>
  <c r="O89" i="1"/>
  <c r="O83" i="1"/>
  <c r="O13" i="1"/>
  <c r="N60" i="1"/>
  <c r="O27" i="1"/>
  <c r="O14" i="1"/>
  <c r="O46" i="1"/>
  <c r="O85" i="1"/>
  <c r="O37" i="1"/>
  <c r="O97" i="1"/>
  <c r="O48" i="1"/>
  <c r="O63" i="1"/>
  <c r="O26" i="1"/>
  <c r="O104" i="1"/>
  <c r="O41" i="1"/>
  <c r="O24" i="1"/>
  <c r="O29" i="1"/>
  <c r="O77" i="1"/>
  <c r="O31" i="1"/>
  <c r="N32" i="1"/>
  <c r="N10" i="1"/>
  <c r="O107" i="1"/>
  <c r="O50" i="1"/>
  <c r="O30" i="1"/>
  <c r="O101" i="1"/>
  <c r="O15" i="1"/>
  <c r="O91" i="1"/>
  <c r="O71" i="1"/>
  <c r="O103" i="1"/>
  <c r="O52" i="1"/>
  <c r="O93" i="1"/>
  <c r="O59" i="1"/>
  <c r="F36" i="1"/>
  <c r="AK12" i="1" l="1"/>
  <c r="AO11" i="1"/>
  <c r="AO12" i="1"/>
</calcChain>
</file>

<file path=xl/sharedStrings.xml><?xml version="1.0" encoding="utf-8"?>
<sst xmlns="http://schemas.openxmlformats.org/spreadsheetml/2006/main" count="38" uniqueCount="31">
  <si>
    <t>%</t>
  </si>
  <si>
    <t>Rozsah článku</t>
  </si>
  <si>
    <t>min</t>
  </si>
  <si>
    <t>max</t>
  </si>
  <si>
    <t>kWh</t>
  </si>
  <si>
    <t>Počet článků</t>
  </si>
  <si>
    <t>Ah</t>
  </si>
  <si>
    <t>MIN</t>
  </si>
  <si>
    <t>MAX</t>
  </si>
  <si>
    <t>INFORMACE O BATERII</t>
  </si>
  <si>
    <t>Budoucí sestavení  (S)</t>
  </si>
  <si>
    <t>Počet paralelních článků  (P)</t>
  </si>
  <si>
    <t>1 S</t>
  </si>
  <si>
    <t>7 S</t>
  </si>
  <si>
    <t>14 S</t>
  </si>
  <si>
    <t>NASTAVENÍ PRACOVNÍHO ROZSAHU PRO 1 ČLÁNEK A VÝPOČET OCHRAN BMS, MĚNIČE</t>
  </si>
  <si>
    <t>Jeden článek</t>
  </si>
  <si>
    <t>počet článků
v serii</t>
  </si>
  <si>
    <t>Ochrana BMS - vypnutí baterie  %</t>
  </si>
  <si>
    <t>Ochrana Měniče - odpojení baterie  %</t>
  </si>
  <si>
    <t>Pracovní rozsah baterie  %</t>
  </si>
  <si>
    <t>24V</t>
  </si>
  <si>
    <t>48V</t>
  </si>
  <si>
    <t>vlastní  počet</t>
  </si>
  <si>
    <t>Nominal     V</t>
  </si>
  <si>
    <t>2x pack</t>
  </si>
  <si>
    <t>1 (1S1P)</t>
  </si>
  <si>
    <t>rozsah článku</t>
  </si>
  <si>
    <t>Hodnota     V-Max</t>
  </si>
  <si>
    <t>Hodnota     V-Min</t>
  </si>
  <si>
    <t>Do barevně označených buněk se mohou vkládat parametry baterie a sestavení packu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</si>
</sst>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/>
      <bottom/>
      <diagonal/>
    </border>
    <border>
      <left style="mediumDashDotDot">
        <color indexed="64"/>
      </left>
      <right style="mediumDashDotDot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2" fontId="1" fillId="0" borderId="0" xfId="0" applyNumberFormat="1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0" fontId="0" fillId="4" borderId="13" xfId="0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1" fontId="0" fillId="5" borderId="23" xfId="0" applyNumberFormat="1" applyFill="1" applyBorder="1" applyAlignment="1" applyProtection="1">
      <alignment horizontal="center" vertical="center"/>
      <protection locked="0"/>
    </xf>
    <xf numFmtId="2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2" fontId="4" fillId="0" borderId="24" xfId="0" applyNumberFormat="1" applyFon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" fontId="0" fillId="5" borderId="0" xfId="0" applyNumberForma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2" xfId="0" applyBorder="1"/>
    <xf numFmtId="0" fontId="0" fillId="0" borderId="14" xfId="0" applyBorder="1"/>
    <xf numFmtId="0" fontId="0" fillId="0" borderId="16" xfId="0" applyBorder="1"/>
    <xf numFmtId="1" fontId="0" fillId="0" borderId="7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" fillId="0" borderId="14" xfId="0" applyFont="1" applyBorder="1"/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5" borderId="0" xfId="0" applyFont="1" applyFill="1" applyAlignment="1">
      <alignment horizontal="left" vertical="center"/>
    </xf>
  </cellXfs>
  <cellStyles count="1">
    <cellStyle name="Normální" xfId="0" builtinId="0"/>
  </cellStyles>
  <dxfs count="3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I110"/>
  <sheetViews>
    <sheetView tabSelected="1" topLeftCell="A7" workbookViewId="0">
      <selection activeCell="D38" sqref="D38"/>
    </sheetView>
  </sheetViews>
  <sheetFormatPr defaultRowHeight="15" x14ac:dyDescent="0.25"/>
  <cols>
    <col min="1" max="1" width="2" customWidth="1"/>
    <col min="2" max="2" width="36.85546875" style="1" customWidth="1"/>
    <col min="3" max="3" width="2.7109375" style="1" customWidth="1"/>
    <col min="4" max="4" width="18.28515625" style="1" customWidth="1"/>
    <col min="5" max="5" width="2.7109375" style="1" customWidth="1"/>
    <col min="6" max="6" width="18.28515625" style="1" customWidth="1"/>
    <col min="7" max="7" width="2.7109375" style="1" customWidth="1"/>
    <col min="8" max="8" width="18.28515625" style="1" customWidth="1"/>
    <col min="9" max="9" width="18.28515625" customWidth="1"/>
    <col min="10" max="10" width="3.5703125" customWidth="1"/>
    <col min="11" max="12" width="9.140625" style="1"/>
    <col min="13" max="13" width="1.28515625" style="1" customWidth="1"/>
    <col min="14" max="30" width="9.140625" style="1"/>
    <col min="31" max="34" width="9.140625" style="9"/>
    <col min="35" max="35" width="11.7109375" style="23" customWidth="1"/>
    <col min="36" max="36" width="9.140625" style="9"/>
    <col min="37" max="37" width="8.28515625" style="23" customWidth="1"/>
    <col min="38" max="38" width="9.140625" style="9"/>
    <col min="39" max="39" width="9.140625" style="23"/>
    <col min="40" max="40" width="9.140625" style="9"/>
    <col min="41" max="41" width="9.140625" style="23"/>
    <col min="42" max="42" width="9.140625" style="9"/>
    <col min="43" max="43" width="9.140625" style="23"/>
    <col min="44" max="44" width="9.140625" style="2"/>
    <col min="45" max="45" width="13.42578125" style="2" customWidth="1"/>
    <col min="46" max="46" width="16.28515625" style="2" customWidth="1"/>
    <col min="47" max="47" width="17.140625" style="2" customWidth="1"/>
    <col min="48" max="48" width="13.5703125" style="2" customWidth="1"/>
    <col min="49" max="49" width="13.85546875" style="2" customWidth="1"/>
    <col min="50" max="51" width="9.140625" style="2"/>
    <col min="57" max="57" width="13.28515625" style="1" customWidth="1"/>
    <col min="58" max="58" width="12.5703125" style="1" customWidth="1"/>
    <col min="59" max="60" width="13" style="1" customWidth="1"/>
    <col min="61" max="61" width="9.140625" style="1"/>
  </cols>
  <sheetData>
    <row r="2" spans="2:61" ht="18.75" x14ac:dyDescent="0.25">
      <c r="B2" s="75" t="s">
        <v>30</v>
      </c>
      <c r="C2" s="75"/>
      <c r="D2" s="75"/>
      <c r="E2" s="75"/>
      <c r="F2" s="75"/>
      <c r="G2" s="75"/>
      <c r="H2" s="75"/>
    </row>
    <row r="3" spans="2:61" ht="15" customHeight="1" thickBot="1" x14ac:dyDescent="0.3"/>
    <row r="4" spans="2:61" ht="14.1" customHeight="1" x14ac:dyDescent="0.25">
      <c r="B4" s="4"/>
      <c r="C4" s="3"/>
      <c r="D4" s="3"/>
      <c r="E4" s="3"/>
      <c r="F4" s="3"/>
      <c r="G4" s="3"/>
      <c r="H4" s="5"/>
      <c r="K4" s="71" t="s">
        <v>1</v>
      </c>
      <c r="L4" s="72"/>
      <c r="N4" s="67" t="s">
        <v>17</v>
      </c>
      <c r="O4" s="68"/>
      <c r="AS4" s="9"/>
      <c r="AT4" s="9"/>
      <c r="AU4" s="9"/>
      <c r="AV4" s="9"/>
      <c r="AW4" s="9"/>
      <c r="BE4"/>
      <c r="BF4"/>
      <c r="BG4"/>
      <c r="BH4"/>
      <c r="BI4"/>
    </row>
    <row r="5" spans="2:61" ht="14.1" customHeight="1" thickBot="1" x14ac:dyDescent="0.3">
      <c r="B5" s="32" t="s">
        <v>9</v>
      </c>
      <c r="C5" s="52"/>
      <c r="D5" s="52"/>
      <c r="E5" s="52"/>
      <c r="F5" s="52"/>
      <c r="G5" s="52"/>
      <c r="H5" s="33"/>
      <c r="K5" s="11" t="s">
        <v>2</v>
      </c>
      <c r="L5" s="12" t="s">
        <v>3</v>
      </c>
      <c r="N5" s="69"/>
      <c r="O5" s="70"/>
      <c r="AS5" s="9"/>
      <c r="AT5" s="9"/>
      <c r="AU5" s="9"/>
      <c r="AV5" s="9"/>
      <c r="AW5" s="9"/>
      <c r="BE5"/>
      <c r="BF5"/>
      <c r="BG5"/>
      <c r="BH5"/>
      <c r="BI5"/>
    </row>
    <row r="6" spans="2:61" ht="14.1" customHeight="1" thickBot="1" x14ac:dyDescent="0.3">
      <c r="B6" s="6"/>
      <c r="D6" s="49" t="s">
        <v>27</v>
      </c>
      <c r="F6" s="47" t="s">
        <v>23</v>
      </c>
      <c r="G6" s="49"/>
      <c r="H6" s="53" t="s">
        <v>25</v>
      </c>
      <c r="K6" s="13">
        <f>D10</f>
        <v>3</v>
      </c>
      <c r="L6" s="14">
        <f>D12</f>
        <v>4.25</v>
      </c>
      <c r="N6" s="59">
        <f>F8</f>
        <v>7</v>
      </c>
      <c r="O6" s="15">
        <f>N6*2</f>
        <v>14</v>
      </c>
      <c r="AS6" s="9"/>
      <c r="AT6" s="9"/>
      <c r="AU6" s="9"/>
      <c r="AV6" s="9"/>
      <c r="AW6" s="9"/>
      <c r="BE6"/>
      <c r="BF6"/>
      <c r="BG6"/>
      <c r="BH6"/>
      <c r="BI6"/>
    </row>
    <row r="7" spans="2:61" ht="14.1" customHeight="1" x14ac:dyDescent="0.25">
      <c r="B7" s="6"/>
      <c r="D7" s="1" t="s">
        <v>16</v>
      </c>
      <c r="F7" s="40" t="s">
        <v>5</v>
      </c>
      <c r="H7" s="7" t="s">
        <v>5</v>
      </c>
    </row>
    <row r="8" spans="2:61" ht="14.1" customHeight="1" thickBot="1" x14ac:dyDescent="0.3">
      <c r="B8" s="6"/>
      <c r="D8" s="48">
        <v>1</v>
      </c>
      <c r="E8" s="48"/>
      <c r="F8" s="41">
        <v>7</v>
      </c>
      <c r="G8" s="50"/>
      <c r="H8" s="17">
        <f>F8*2</f>
        <v>14</v>
      </c>
    </row>
    <row r="9" spans="2:61" ht="14.1" customHeight="1" x14ac:dyDescent="0.25">
      <c r="B9" s="6"/>
      <c r="D9" s="16"/>
      <c r="E9" s="16"/>
      <c r="F9" s="42"/>
      <c r="G9" s="16"/>
      <c r="H9" s="18"/>
      <c r="K9" s="24" t="s">
        <v>0</v>
      </c>
      <c r="L9" s="10" t="s">
        <v>26</v>
      </c>
      <c r="N9" s="24" t="s">
        <v>21</v>
      </c>
      <c r="O9" s="10" t="s">
        <v>22</v>
      </c>
      <c r="AF9" s="9" t="s">
        <v>2</v>
      </c>
      <c r="AH9" s="9" t="s">
        <v>3</v>
      </c>
      <c r="AJ9" s="9" t="s">
        <v>2</v>
      </c>
      <c r="AL9" s="9" t="s">
        <v>3</v>
      </c>
      <c r="AN9" s="9" t="s">
        <v>2</v>
      </c>
      <c r="AP9" s="9" t="s">
        <v>3</v>
      </c>
      <c r="AQ9" s="23" t="str">
        <f>IF(I8="","",(INDEX(L:L,MATCH(D32,K:K,1))))</f>
        <v/>
      </c>
      <c r="AV9" s="2">
        <f>L6-K6</f>
        <v>1.25</v>
      </c>
      <c r="AW9" s="2">
        <f>K6</f>
        <v>3</v>
      </c>
      <c r="AX9" s="2">
        <f>N6</f>
        <v>7</v>
      </c>
      <c r="AY9" s="2">
        <f>O6</f>
        <v>14</v>
      </c>
    </row>
    <row r="10" spans="2:61" ht="14.1" customHeight="1" x14ac:dyDescent="0.25">
      <c r="B10" s="6" t="s">
        <v>29</v>
      </c>
      <c r="D10" s="54">
        <v>3</v>
      </c>
      <c r="E10" s="16"/>
      <c r="F10" s="42">
        <f>D10/D8*F8</f>
        <v>21</v>
      </c>
      <c r="G10" s="16"/>
      <c r="H10" s="18">
        <f>F10/F8*H8</f>
        <v>42</v>
      </c>
      <c r="K10" s="30">
        <v>0</v>
      </c>
      <c r="L10" s="27">
        <f t="shared" ref="L10:L41" si="0">AW10+AR10</f>
        <v>3</v>
      </c>
      <c r="M10" s="16"/>
      <c r="N10" s="25">
        <f t="shared" ref="N10:N41" si="1">L10*AX10</f>
        <v>21</v>
      </c>
      <c r="O10" s="27">
        <f t="shared" ref="O10:O41" si="2">L10*AY10</f>
        <v>42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23" t="s">
        <v>12</v>
      </c>
      <c r="AF10" s="9">
        <f>D32</f>
        <v>15</v>
      </c>
      <c r="AG10" s="9">
        <f>IF(AF10="","",(INDEX(L:L,MATCH(AF10,K:K,1))))</f>
        <v>3.1875</v>
      </c>
      <c r="AH10" s="9">
        <f>F32</f>
        <v>85</v>
      </c>
      <c r="AI10" s="23">
        <f>IF(AH10="","",(INDEX(L:L,MATCH(AH10,K:K,1))))</f>
        <v>4.0625</v>
      </c>
      <c r="AJ10" s="9">
        <f>D35</f>
        <v>17</v>
      </c>
      <c r="AK10" s="23">
        <f>IF(AJ10="","",(INDEX(L:L,MATCH(AJ10,K:K,1))))</f>
        <v>3.2124999999999999</v>
      </c>
      <c r="AL10" s="9">
        <f>F35</f>
        <v>82</v>
      </c>
      <c r="AM10" s="23">
        <f>IF(AL10="","",(INDEX(L:L,MATCH(AL10,K:K,1))))</f>
        <v>4.0250000000000004</v>
      </c>
      <c r="AN10" s="9">
        <f>D38</f>
        <v>20</v>
      </c>
      <c r="AO10" s="23">
        <f>IF(AN10="","",(INDEX(L:L,MATCH(AN10,K:K,1))))</f>
        <v>3.25</v>
      </c>
      <c r="AP10" s="9">
        <f>F38</f>
        <v>80</v>
      </c>
      <c r="AQ10" s="23">
        <f>IF(AP10="","",(INDEX(L:L,MATCH(AP10,K:K,1))))</f>
        <v>4</v>
      </c>
      <c r="AR10" s="2">
        <f>AV10*AS10</f>
        <v>0</v>
      </c>
      <c r="AS10" s="2">
        <f>AT10*AU10</f>
        <v>0</v>
      </c>
      <c r="AT10" s="2">
        <v>0</v>
      </c>
      <c r="AU10" s="2">
        <v>0.01</v>
      </c>
      <c r="AV10" s="2">
        <f t="shared" ref="AV10:AY11" si="3">AV9</f>
        <v>1.25</v>
      </c>
      <c r="AW10" s="2">
        <f t="shared" si="3"/>
        <v>3</v>
      </c>
      <c r="AX10" s="2">
        <f t="shared" si="3"/>
        <v>7</v>
      </c>
      <c r="AY10" s="2">
        <f t="shared" si="3"/>
        <v>14</v>
      </c>
    </row>
    <row r="11" spans="2:61" ht="14.1" customHeight="1" x14ac:dyDescent="0.25">
      <c r="B11" s="6"/>
      <c r="D11" s="16"/>
      <c r="E11" s="16"/>
      <c r="F11" s="42"/>
      <c r="G11" s="16"/>
      <c r="H11" s="18"/>
      <c r="K11" s="30">
        <v>1</v>
      </c>
      <c r="L11" s="27">
        <f t="shared" si="0"/>
        <v>3.0125000000000002</v>
      </c>
      <c r="M11" s="16"/>
      <c r="N11" s="25">
        <f t="shared" si="1"/>
        <v>21.087500000000002</v>
      </c>
      <c r="O11" s="27">
        <f t="shared" si="2"/>
        <v>42.175000000000004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23" t="s">
        <v>13</v>
      </c>
      <c r="AF11" s="9">
        <f>D32</f>
        <v>15</v>
      </c>
      <c r="AG11" s="9">
        <f>IF(AF11="","",(INDEX(N:N,MATCH(AF11,K:K,1))))</f>
        <v>22.3125</v>
      </c>
      <c r="AH11" s="9">
        <f>F32</f>
        <v>85</v>
      </c>
      <c r="AI11" s="23">
        <f>IF(AH11="","",(INDEX(N:N,MATCH(AH11,K:K,1))))</f>
        <v>28.4375</v>
      </c>
      <c r="AJ11" s="9">
        <f>D35</f>
        <v>17</v>
      </c>
      <c r="AK11" s="23">
        <f>IF(AJ11="","",(INDEX(N:N,MATCH(AJ11,K:K,1))))</f>
        <v>22.487500000000001</v>
      </c>
      <c r="AL11" s="9">
        <f>F35</f>
        <v>82</v>
      </c>
      <c r="AM11" s="23">
        <f>IF(AL11="","",(INDEX(N:N,MATCH(AL11,K:K,1))))</f>
        <v>28.175000000000004</v>
      </c>
      <c r="AN11" s="9">
        <f>D38</f>
        <v>20</v>
      </c>
      <c r="AO11" s="23">
        <f>IF(AN11="","",(INDEX(N:N,MATCH(AN11,K:K,1))))</f>
        <v>22.75</v>
      </c>
      <c r="AP11" s="9">
        <f>F38</f>
        <v>80</v>
      </c>
      <c r="AQ11" s="23">
        <f>IF(AP11="","",(INDEX(N:N,MATCH(AP11,K:K,1))))</f>
        <v>28</v>
      </c>
      <c r="AR11" s="2">
        <f t="shared" ref="AR11:AR74" si="4">AV11*AS11</f>
        <v>1.2500000000000001E-2</v>
      </c>
      <c r="AS11" s="2">
        <f t="shared" ref="AS11:AS74" si="5">AT11*AU11</f>
        <v>0.01</v>
      </c>
      <c r="AT11" s="2">
        <v>1</v>
      </c>
      <c r="AU11" s="2">
        <v>0.01</v>
      </c>
      <c r="AV11" s="2">
        <f t="shared" si="3"/>
        <v>1.25</v>
      </c>
      <c r="AW11" s="2">
        <f t="shared" si="3"/>
        <v>3</v>
      </c>
      <c r="AX11" s="2">
        <f t="shared" si="3"/>
        <v>7</v>
      </c>
      <c r="AY11" s="2">
        <f t="shared" si="3"/>
        <v>14</v>
      </c>
    </row>
    <row r="12" spans="2:61" ht="14.1" customHeight="1" x14ac:dyDescent="0.25">
      <c r="B12" s="6" t="s">
        <v>28</v>
      </c>
      <c r="D12" s="54">
        <v>4.25</v>
      </c>
      <c r="E12" s="16"/>
      <c r="F12" s="42">
        <f>D12/D8*F8</f>
        <v>29.75</v>
      </c>
      <c r="G12" s="16"/>
      <c r="H12" s="18">
        <f>F12/F8*H8</f>
        <v>59.5</v>
      </c>
      <c r="K12" s="30">
        <v>2</v>
      </c>
      <c r="L12" s="27">
        <f t="shared" si="0"/>
        <v>3.0249999999999999</v>
      </c>
      <c r="M12" s="16"/>
      <c r="N12" s="25">
        <f t="shared" si="1"/>
        <v>21.175000000000001</v>
      </c>
      <c r="O12" s="27">
        <f t="shared" si="2"/>
        <v>42.35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3" t="s">
        <v>14</v>
      </c>
      <c r="AF12" s="9">
        <f>D32</f>
        <v>15</v>
      </c>
      <c r="AG12" s="9">
        <f>IF(AF12="","",(INDEX(O:O,MATCH(AF12,K:K,1))))</f>
        <v>44.625</v>
      </c>
      <c r="AH12" s="9">
        <f>F32</f>
        <v>85</v>
      </c>
      <c r="AI12" s="23">
        <f>IF(AH12="","",(INDEX(O:O,MATCH(AH12,K:K,1))))</f>
        <v>56.875</v>
      </c>
      <c r="AJ12" s="9">
        <f>D35</f>
        <v>17</v>
      </c>
      <c r="AK12" s="23">
        <f>IF(AJ12="","",(INDEX(O:O,MATCH(AJ12,K:K,1))))</f>
        <v>44.975000000000001</v>
      </c>
      <c r="AL12" s="9">
        <f>F35</f>
        <v>82</v>
      </c>
      <c r="AM12" s="23">
        <f>IF(AL12="","",(INDEX(O:O,MATCH(AL12,K:K,1))))</f>
        <v>56.350000000000009</v>
      </c>
      <c r="AN12" s="9">
        <f>D38</f>
        <v>20</v>
      </c>
      <c r="AO12" s="23">
        <f>IF(AN12="","",(INDEX(O:O,MATCH(AN12,K:K,1))))</f>
        <v>45.5</v>
      </c>
      <c r="AP12" s="9">
        <f>F38</f>
        <v>80</v>
      </c>
      <c r="AQ12" s="23">
        <f>IF(AP12="","",(INDEX(O:O,MATCH(AP12,K:K,1))))</f>
        <v>56</v>
      </c>
      <c r="AR12" s="2">
        <f t="shared" si="4"/>
        <v>2.5000000000000001E-2</v>
      </c>
      <c r="AS12" s="2">
        <f t="shared" si="5"/>
        <v>0.02</v>
      </c>
      <c r="AT12" s="2">
        <v>2</v>
      </c>
      <c r="AU12" s="2">
        <v>0.01</v>
      </c>
      <c r="AV12" s="2">
        <f t="shared" ref="AV12:AV75" si="6">AV11</f>
        <v>1.25</v>
      </c>
      <c r="AW12" s="2">
        <f t="shared" ref="AW12:AW75" si="7">AW11</f>
        <v>3</v>
      </c>
      <c r="AX12" s="2">
        <f t="shared" ref="AX12:AX75" si="8">AX11</f>
        <v>7</v>
      </c>
      <c r="AY12" s="2">
        <f t="shared" ref="AY12:AY75" si="9">AY11</f>
        <v>14</v>
      </c>
    </row>
    <row r="13" spans="2:61" ht="14.1" customHeight="1" x14ac:dyDescent="0.25">
      <c r="B13" s="6"/>
      <c r="D13" s="16"/>
      <c r="E13" s="16"/>
      <c r="F13" s="42"/>
      <c r="G13" s="16"/>
      <c r="H13" s="18"/>
      <c r="K13" s="30">
        <v>3</v>
      </c>
      <c r="L13" s="27">
        <f t="shared" si="0"/>
        <v>3.0375000000000001</v>
      </c>
      <c r="M13" s="16"/>
      <c r="N13" s="25">
        <f t="shared" si="1"/>
        <v>21.262499999999999</v>
      </c>
      <c r="O13" s="27">
        <f t="shared" si="2"/>
        <v>42.524999999999999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23"/>
      <c r="AR13" s="2">
        <f t="shared" si="4"/>
        <v>3.7499999999999999E-2</v>
      </c>
      <c r="AS13" s="2">
        <f t="shared" si="5"/>
        <v>0.03</v>
      </c>
      <c r="AT13" s="2">
        <v>3</v>
      </c>
      <c r="AU13" s="2">
        <v>0.01</v>
      </c>
      <c r="AV13" s="2">
        <f t="shared" si="6"/>
        <v>1.25</v>
      </c>
      <c r="AW13" s="2">
        <f t="shared" si="7"/>
        <v>3</v>
      </c>
      <c r="AX13" s="2">
        <f t="shared" si="8"/>
        <v>7</v>
      </c>
      <c r="AY13" s="2">
        <f t="shared" si="9"/>
        <v>14</v>
      </c>
    </row>
    <row r="14" spans="2:61" ht="14.1" customHeight="1" x14ac:dyDescent="0.25">
      <c r="B14" s="6" t="s">
        <v>24</v>
      </c>
      <c r="D14" s="54">
        <v>3.67</v>
      </c>
      <c r="E14" s="16"/>
      <c r="F14" s="42">
        <f>D14*F8</f>
        <v>25.689999999999998</v>
      </c>
      <c r="G14" s="16"/>
      <c r="H14" s="18">
        <f>D14*H8</f>
        <v>51.379999999999995</v>
      </c>
      <c r="K14" s="30">
        <v>4</v>
      </c>
      <c r="L14" s="27">
        <f t="shared" si="0"/>
        <v>3.05</v>
      </c>
      <c r="M14" s="16"/>
      <c r="N14" s="25">
        <f t="shared" si="1"/>
        <v>21.349999999999998</v>
      </c>
      <c r="O14" s="27">
        <f t="shared" si="2"/>
        <v>42.699999999999996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23"/>
      <c r="AR14" s="2">
        <f t="shared" si="4"/>
        <v>0.05</v>
      </c>
      <c r="AS14" s="2">
        <f t="shared" si="5"/>
        <v>0.04</v>
      </c>
      <c r="AT14" s="2">
        <v>4</v>
      </c>
      <c r="AU14" s="2">
        <v>0.01</v>
      </c>
      <c r="AV14" s="2">
        <f t="shared" si="6"/>
        <v>1.25</v>
      </c>
      <c r="AW14" s="2">
        <f t="shared" si="7"/>
        <v>3</v>
      </c>
      <c r="AX14" s="2">
        <f t="shared" si="8"/>
        <v>7</v>
      </c>
      <c r="AY14" s="2">
        <f t="shared" si="9"/>
        <v>14</v>
      </c>
    </row>
    <row r="15" spans="2:61" ht="14.1" customHeight="1" x14ac:dyDescent="0.25">
      <c r="B15" s="6"/>
      <c r="D15" s="16"/>
      <c r="E15" s="16"/>
      <c r="F15" s="42"/>
      <c r="G15" s="16"/>
      <c r="H15" s="18"/>
      <c r="K15" s="30">
        <v>5</v>
      </c>
      <c r="L15" s="27">
        <f t="shared" si="0"/>
        <v>3.0625</v>
      </c>
      <c r="M15" s="16"/>
      <c r="N15" s="25">
        <f t="shared" si="1"/>
        <v>21.4375</v>
      </c>
      <c r="O15" s="27">
        <f t="shared" si="2"/>
        <v>42.875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23"/>
      <c r="AR15" s="2">
        <f t="shared" si="4"/>
        <v>6.25E-2</v>
      </c>
      <c r="AS15" s="2">
        <f t="shared" si="5"/>
        <v>0.05</v>
      </c>
      <c r="AT15" s="2">
        <v>5</v>
      </c>
      <c r="AU15" s="2">
        <v>0.01</v>
      </c>
      <c r="AV15" s="2">
        <f t="shared" si="6"/>
        <v>1.25</v>
      </c>
      <c r="AW15" s="2">
        <f t="shared" si="7"/>
        <v>3</v>
      </c>
      <c r="AX15" s="2">
        <f t="shared" si="8"/>
        <v>7</v>
      </c>
      <c r="AY15" s="2">
        <f t="shared" si="9"/>
        <v>14</v>
      </c>
    </row>
    <row r="16" spans="2:61" ht="14.1" customHeight="1" x14ac:dyDescent="0.25">
      <c r="B16" s="6" t="s">
        <v>6</v>
      </c>
      <c r="D16" s="55">
        <v>78</v>
      </c>
      <c r="F16" s="40">
        <f>D16*D22</f>
        <v>156</v>
      </c>
      <c r="H16" s="7">
        <f>F16</f>
        <v>156</v>
      </c>
      <c r="K16" s="30">
        <v>6</v>
      </c>
      <c r="L16" s="27">
        <f t="shared" si="0"/>
        <v>3.0750000000000002</v>
      </c>
      <c r="M16" s="16"/>
      <c r="N16" s="25">
        <f t="shared" si="1"/>
        <v>21.525000000000002</v>
      </c>
      <c r="O16" s="27">
        <f t="shared" si="2"/>
        <v>43.050000000000004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23"/>
      <c r="AR16" s="2">
        <f t="shared" si="4"/>
        <v>7.4999999999999997E-2</v>
      </c>
      <c r="AS16" s="2">
        <f t="shared" si="5"/>
        <v>0.06</v>
      </c>
      <c r="AT16" s="2">
        <v>6</v>
      </c>
      <c r="AU16" s="2">
        <v>0.01</v>
      </c>
      <c r="AV16" s="2">
        <f t="shared" si="6"/>
        <v>1.25</v>
      </c>
      <c r="AW16" s="2">
        <f t="shared" si="7"/>
        <v>3</v>
      </c>
      <c r="AX16" s="2">
        <f t="shared" si="8"/>
        <v>7</v>
      </c>
      <c r="AY16" s="2">
        <f t="shared" si="9"/>
        <v>14</v>
      </c>
    </row>
    <row r="17" spans="2:51" ht="14.1" customHeight="1" thickBot="1" x14ac:dyDescent="0.3">
      <c r="B17" s="8"/>
      <c r="C17" s="19"/>
      <c r="D17" s="19"/>
      <c r="E17" s="19"/>
      <c r="F17" s="43"/>
      <c r="G17" s="19"/>
      <c r="H17" s="20"/>
      <c r="K17" s="30">
        <v>7</v>
      </c>
      <c r="L17" s="27">
        <f t="shared" si="0"/>
        <v>3.0874999999999999</v>
      </c>
      <c r="M17" s="16"/>
      <c r="N17" s="25">
        <f t="shared" si="1"/>
        <v>21.612500000000001</v>
      </c>
      <c r="O17" s="27">
        <f t="shared" si="2"/>
        <v>43.225000000000001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23"/>
      <c r="AR17" s="2">
        <f t="shared" si="4"/>
        <v>8.7500000000000008E-2</v>
      </c>
      <c r="AS17" s="2">
        <f t="shared" si="5"/>
        <v>7.0000000000000007E-2</v>
      </c>
      <c r="AT17" s="2">
        <v>7</v>
      </c>
      <c r="AU17" s="2">
        <v>0.01</v>
      </c>
      <c r="AV17" s="2">
        <f t="shared" si="6"/>
        <v>1.25</v>
      </c>
      <c r="AW17" s="2">
        <f t="shared" si="7"/>
        <v>3</v>
      </c>
      <c r="AX17" s="2">
        <f t="shared" si="8"/>
        <v>7</v>
      </c>
      <c r="AY17" s="2">
        <f t="shared" si="9"/>
        <v>14</v>
      </c>
    </row>
    <row r="18" spans="2:51" ht="14.1" customHeight="1" thickBot="1" x14ac:dyDescent="0.3">
      <c r="F18" s="51"/>
      <c r="K18" s="30">
        <v>8</v>
      </c>
      <c r="L18" s="27">
        <f t="shared" si="0"/>
        <v>3.1</v>
      </c>
      <c r="M18" s="16"/>
      <c r="N18" s="25">
        <f t="shared" si="1"/>
        <v>21.7</v>
      </c>
      <c r="O18" s="27">
        <f t="shared" si="2"/>
        <v>43.4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23"/>
      <c r="AR18" s="2">
        <f t="shared" si="4"/>
        <v>0.1</v>
      </c>
      <c r="AS18" s="2">
        <f t="shared" si="5"/>
        <v>0.08</v>
      </c>
      <c r="AT18" s="2">
        <v>8</v>
      </c>
      <c r="AU18" s="2">
        <v>0.01</v>
      </c>
      <c r="AV18" s="2">
        <f t="shared" si="6"/>
        <v>1.25</v>
      </c>
      <c r="AW18" s="2">
        <f t="shared" si="7"/>
        <v>3</v>
      </c>
      <c r="AX18" s="2">
        <f t="shared" si="8"/>
        <v>7</v>
      </c>
      <c r="AY18" s="2">
        <f t="shared" si="9"/>
        <v>14</v>
      </c>
    </row>
    <row r="19" spans="2:51" ht="14.1" customHeight="1" x14ac:dyDescent="0.25">
      <c r="B19" s="4"/>
      <c r="C19" s="3"/>
      <c r="D19" s="3"/>
      <c r="E19" s="3"/>
      <c r="F19" s="44"/>
      <c r="G19" s="3"/>
      <c r="H19" s="5"/>
      <c r="K19" s="30">
        <v>9</v>
      </c>
      <c r="L19" s="27">
        <f t="shared" si="0"/>
        <v>3.1124999999999998</v>
      </c>
      <c r="M19" s="16"/>
      <c r="N19" s="25">
        <f t="shared" si="1"/>
        <v>21.787499999999998</v>
      </c>
      <c r="O19" s="27">
        <f t="shared" si="2"/>
        <v>43.574999999999996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23"/>
      <c r="AR19" s="2">
        <f t="shared" si="4"/>
        <v>0.11249999999999999</v>
      </c>
      <c r="AS19" s="2">
        <f t="shared" si="5"/>
        <v>0.09</v>
      </c>
      <c r="AT19" s="2">
        <v>9</v>
      </c>
      <c r="AU19" s="2">
        <v>0.01</v>
      </c>
      <c r="AV19" s="2">
        <f t="shared" si="6"/>
        <v>1.25</v>
      </c>
      <c r="AW19" s="2">
        <f t="shared" si="7"/>
        <v>3</v>
      </c>
      <c r="AX19" s="2">
        <f t="shared" si="8"/>
        <v>7</v>
      </c>
      <c r="AY19" s="2">
        <f t="shared" si="9"/>
        <v>14</v>
      </c>
    </row>
    <row r="20" spans="2:51" ht="14.1" customHeight="1" x14ac:dyDescent="0.25">
      <c r="B20" s="6" t="s">
        <v>10</v>
      </c>
      <c r="D20" s="48">
        <f>D8</f>
        <v>1</v>
      </c>
      <c r="E20" s="48"/>
      <c r="F20" s="46">
        <f>F8</f>
        <v>7</v>
      </c>
      <c r="G20" s="48"/>
      <c r="H20" s="17">
        <f>H8</f>
        <v>14</v>
      </c>
      <c r="K20" s="30">
        <v>10</v>
      </c>
      <c r="L20" s="27">
        <f t="shared" si="0"/>
        <v>3.125</v>
      </c>
      <c r="M20" s="16"/>
      <c r="N20" s="25">
        <f t="shared" si="1"/>
        <v>21.875</v>
      </c>
      <c r="O20" s="27">
        <f t="shared" si="2"/>
        <v>43.75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23"/>
      <c r="AR20" s="2">
        <f t="shared" si="4"/>
        <v>0.125</v>
      </c>
      <c r="AS20" s="2">
        <f t="shared" si="5"/>
        <v>0.1</v>
      </c>
      <c r="AT20" s="2">
        <v>10</v>
      </c>
      <c r="AU20" s="2">
        <v>0.01</v>
      </c>
      <c r="AV20" s="2">
        <f t="shared" si="6"/>
        <v>1.25</v>
      </c>
      <c r="AW20" s="2">
        <f t="shared" si="7"/>
        <v>3</v>
      </c>
      <c r="AX20" s="2">
        <f t="shared" si="8"/>
        <v>7</v>
      </c>
      <c r="AY20" s="2">
        <f t="shared" si="9"/>
        <v>14</v>
      </c>
    </row>
    <row r="21" spans="2:51" ht="14.1" customHeight="1" x14ac:dyDescent="0.25">
      <c r="B21" s="6"/>
      <c r="F21" s="40"/>
      <c r="H21" s="7"/>
      <c r="K21" s="30">
        <v>11</v>
      </c>
      <c r="L21" s="27">
        <f t="shared" si="0"/>
        <v>3.1375000000000002</v>
      </c>
      <c r="M21" s="16"/>
      <c r="N21" s="25">
        <f t="shared" si="1"/>
        <v>21.962500000000002</v>
      </c>
      <c r="O21" s="27">
        <f t="shared" si="2"/>
        <v>43.925000000000004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23"/>
      <c r="AR21" s="2">
        <f t="shared" si="4"/>
        <v>0.13750000000000001</v>
      </c>
      <c r="AS21" s="2">
        <f t="shared" si="5"/>
        <v>0.11</v>
      </c>
      <c r="AT21" s="2">
        <v>11</v>
      </c>
      <c r="AU21" s="2">
        <v>0.01</v>
      </c>
      <c r="AV21" s="2">
        <f t="shared" si="6"/>
        <v>1.25</v>
      </c>
      <c r="AW21" s="2">
        <f t="shared" si="7"/>
        <v>3</v>
      </c>
      <c r="AX21" s="2">
        <f t="shared" si="8"/>
        <v>7</v>
      </c>
      <c r="AY21" s="2">
        <f t="shared" si="9"/>
        <v>14</v>
      </c>
    </row>
    <row r="22" spans="2:51" ht="14.1" customHeight="1" x14ac:dyDescent="0.25">
      <c r="B22" s="6" t="s">
        <v>11</v>
      </c>
      <c r="D22" s="55">
        <v>2</v>
      </c>
      <c r="F22" s="40">
        <f>D22</f>
        <v>2</v>
      </c>
      <c r="H22" s="7">
        <f>F22</f>
        <v>2</v>
      </c>
      <c r="K22" s="30">
        <v>12</v>
      </c>
      <c r="L22" s="27">
        <f t="shared" si="0"/>
        <v>3.15</v>
      </c>
      <c r="M22" s="16"/>
      <c r="N22" s="25">
        <f t="shared" si="1"/>
        <v>22.05</v>
      </c>
      <c r="O22" s="27">
        <f t="shared" si="2"/>
        <v>44.1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3"/>
      <c r="AR22" s="2">
        <f t="shared" si="4"/>
        <v>0.15</v>
      </c>
      <c r="AS22" s="2">
        <f t="shared" si="5"/>
        <v>0.12</v>
      </c>
      <c r="AT22" s="2">
        <v>12</v>
      </c>
      <c r="AU22" s="2">
        <v>0.01</v>
      </c>
      <c r="AV22" s="2">
        <f t="shared" si="6"/>
        <v>1.25</v>
      </c>
      <c r="AW22" s="2">
        <f t="shared" si="7"/>
        <v>3</v>
      </c>
      <c r="AX22" s="2">
        <f t="shared" si="8"/>
        <v>7</v>
      </c>
      <c r="AY22" s="2">
        <f t="shared" si="9"/>
        <v>14</v>
      </c>
    </row>
    <row r="23" spans="2:51" ht="14.1" customHeight="1" x14ac:dyDescent="0.25">
      <c r="B23" s="6"/>
      <c r="F23" s="40"/>
      <c r="H23" s="7"/>
      <c r="K23" s="30">
        <v>13</v>
      </c>
      <c r="L23" s="27">
        <f t="shared" si="0"/>
        <v>3.1625000000000001</v>
      </c>
      <c r="M23" s="16"/>
      <c r="N23" s="25">
        <f t="shared" si="1"/>
        <v>22.137499999999999</v>
      </c>
      <c r="O23" s="27">
        <f t="shared" si="2"/>
        <v>44.274999999999999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23"/>
      <c r="AR23" s="2">
        <f t="shared" si="4"/>
        <v>0.16250000000000001</v>
      </c>
      <c r="AS23" s="2">
        <f t="shared" si="5"/>
        <v>0.13</v>
      </c>
      <c r="AT23" s="2">
        <v>13</v>
      </c>
      <c r="AU23" s="2">
        <v>0.01</v>
      </c>
      <c r="AV23" s="2">
        <f t="shared" si="6"/>
        <v>1.25</v>
      </c>
      <c r="AW23" s="2">
        <f t="shared" si="7"/>
        <v>3</v>
      </c>
      <c r="AX23" s="2">
        <f t="shared" si="8"/>
        <v>7</v>
      </c>
      <c r="AY23" s="2">
        <f t="shared" si="9"/>
        <v>14</v>
      </c>
    </row>
    <row r="24" spans="2:51" ht="14.1" customHeight="1" x14ac:dyDescent="0.25">
      <c r="B24" s="6" t="s">
        <v>4</v>
      </c>
      <c r="D24" s="16">
        <f>D16*D14/1000</f>
        <v>0.28626000000000001</v>
      </c>
      <c r="E24" s="16"/>
      <c r="F24" s="42">
        <f>F16*F14/1000</f>
        <v>4.0076399999999994</v>
      </c>
      <c r="G24" s="16"/>
      <c r="H24" s="18">
        <f>H16*H14/1000</f>
        <v>8.0152799999999989</v>
      </c>
      <c r="K24" s="30">
        <v>14</v>
      </c>
      <c r="L24" s="27">
        <f t="shared" si="0"/>
        <v>3.1749999999999998</v>
      </c>
      <c r="M24" s="16"/>
      <c r="N24" s="25">
        <f t="shared" si="1"/>
        <v>22.224999999999998</v>
      </c>
      <c r="O24" s="27">
        <f t="shared" si="2"/>
        <v>44.449999999999996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23"/>
      <c r="AR24" s="2">
        <f t="shared" si="4"/>
        <v>0.17500000000000002</v>
      </c>
      <c r="AS24" s="2">
        <f t="shared" si="5"/>
        <v>0.14000000000000001</v>
      </c>
      <c r="AT24" s="2">
        <v>14</v>
      </c>
      <c r="AU24" s="2">
        <v>0.01</v>
      </c>
      <c r="AV24" s="2">
        <f t="shared" si="6"/>
        <v>1.25</v>
      </c>
      <c r="AW24" s="2">
        <f t="shared" si="7"/>
        <v>3</v>
      </c>
      <c r="AX24" s="2">
        <f t="shared" si="8"/>
        <v>7</v>
      </c>
      <c r="AY24" s="2">
        <f t="shared" si="9"/>
        <v>14</v>
      </c>
    </row>
    <row r="25" spans="2:51" ht="14.1" customHeight="1" thickBot="1" x14ac:dyDescent="0.3">
      <c r="B25" s="34" t="str">
        <f>"Použitelných při rozsahu"&amp;" "&amp;D38&amp;" - "&amp;F38</f>
        <v>Použitelných při rozsahu 20 - 80</v>
      </c>
      <c r="C25" s="60"/>
      <c r="D25" s="35">
        <f>D24*((F38+1)-(D38-1))/100</f>
        <v>0.17748120000000001</v>
      </c>
      <c r="E25" s="35"/>
      <c r="F25" s="45">
        <f>F24*((F38+1)-(D38-1))/100</f>
        <v>2.4847367999999999</v>
      </c>
      <c r="G25" s="35"/>
      <c r="H25" s="36">
        <f>H24*((F38+1)-(D38-1))/100</f>
        <v>4.9694735999999997</v>
      </c>
      <c r="K25" s="30">
        <v>15</v>
      </c>
      <c r="L25" s="27">
        <f t="shared" si="0"/>
        <v>3.1875</v>
      </c>
      <c r="M25" s="16"/>
      <c r="N25" s="25">
        <f t="shared" si="1"/>
        <v>22.3125</v>
      </c>
      <c r="O25" s="27">
        <f t="shared" si="2"/>
        <v>44.625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23"/>
      <c r="AR25" s="2">
        <f t="shared" si="4"/>
        <v>0.1875</v>
      </c>
      <c r="AS25" s="2">
        <f t="shared" si="5"/>
        <v>0.15</v>
      </c>
      <c r="AT25" s="2">
        <v>15</v>
      </c>
      <c r="AU25" s="2">
        <v>0.01</v>
      </c>
      <c r="AV25" s="2">
        <f t="shared" si="6"/>
        <v>1.25</v>
      </c>
      <c r="AW25" s="2">
        <f t="shared" si="7"/>
        <v>3</v>
      </c>
      <c r="AX25" s="2">
        <f t="shared" si="8"/>
        <v>7</v>
      </c>
      <c r="AY25" s="2">
        <f t="shared" si="9"/>
        <v>14</v>
      </c>
    </row>
    <row r="26" spans="2:51" ht="14.1" customHeight="1" thickBot="1" x14ac:dyDescent="0.3">
      <c r="K26" s="30">
        <v>16</v>
      </c>
      <c r="L26" s="27">
        <f t="shared" si="0"/>
        <v>3.2</v>
      </c>
      <c r="M26" s="16"/>
      <c r="N26" s="25">
        <f t="shared" si="1"/>
        <v>22.400000000000002</v>
      </c>
      <c r="O26" s="27">
        <f t="shared" si="2"/>
        <v>44.800000000000004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23"/>
      <c r="AR26" s="2">
        <f t="shared" si="4"/>
        <v>0.2</v>
      </c>
      <c r="AS26" s="2">
        <f t="shared" si="5"/>
        <v>0.16</v>
      </c>
      <c r="AT26" s="2">
        <v>16</v>
      </c>
      <c r="AU26" s="2">
        <v>0.01</v>
      </c>
      <c r="AV26" s="2">
        <f t="shared" si="6"/>
        <v>1.25</v>
      </c>
      <c r="AW26" s="2">
        <f t="shared" si="7"/>
        <v>3</v>
      </c>
      <c r="AX26" s="2">
        <f t="shared" si="8"/>
        <v>7</v>
      </c>
      <c r="AY26" s="2">
        <f t="shared" si="9"/>
        <v>14</v>
      </c>
    </row>
    <row r="27" spans="2:51" ht="14.1" customHeight="1" x14ac:dyDescent="0.25">
      <c r="B27" s="4"/>
      <c r="C27" s="3"/>
      <c r="D27" s="3"/>
      <c r="E27" s="3"/>
      <c r="F27" s="3"/>
      <c r="G27" s="3"/>
      <c r="H27" s="3"/>
      <c r="I27" s="56"/>
      <c r="K27" s="30">
        <v>17</v>
      </c>
      <c r="L27" s="27">
        <f t="shared" si="0"/>
        <v>3.2124999999999999</v>
      </c>
      <c r="M27" s="16"/>
      <c r="N27" s="25">
        <f t="shared" si="1"/>
        <v>22.487500000000001</v>
      </c>
      <c r="O27" s="27">
        <f t="shared" si="2"/>
        <v>44.975000000000001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23"/>
      <c r="AR27" s="2">
        <f t="shared" si="4"/>
        <v>0.21250000000000002</v>
      </c>
      <c r="AS27" s="2">
        <f t="shared" si="5"/>
        <v>0.17</v>
      </c>
      <c r="AT27" s="2">
        <v>17</v>
      </c>
      <c r="AU27" s="2">
        <v>0.01</v>
      </c>
      <c r="AV27" s="2">
        <f t="shared" si="6"/>
        <v>1.25</v>
      </c>
      <c r="AW27" s="2">
        <f t="shared" si="7"/>
        <v>3</v>
      </c>
      <c r="AX27" s="2">
        <f t="shared" si="8"/>
        <v>7</v>
      </c>
      <c r="AY27" s="2">
        <f t="shared" si="9"/>
        <v>14</v>
      </c>
    </row>
    <row r="28" spans="2:51" ht="14.1" customHeight="1" x14ac:dyDescent="0.25">
      <c r="B28" s="73" t="s">
        <v>15</v>
      </c>
      <c r="C28" s="74"/>
      <c r="D28" s="74"/>
      <c r="E28" s="74"/>
      <c r="F28" s="74"/>
      <c r="G28" s="74"/>
      <c r="H28" s="74"/>
      <c r="I28" s="57"/>
      <c r="K28" s="30">
        <v>18</v>
      </c>
      <c r="L28" s="27">
        <f t="shared" si="0"/>
        <v>3.2250000000000001</v>
      </c>
      <c r="M28" s="16"/>
      <c r="N28" s="25">
        <f t="shared" si="1"/>
        <v>22.574999999999999</v>
      </c>
      <c r="O28" s="27">
        <f t="shared" si="2"/>
        <v>45.15</v>
      </c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23"/>
      <c r="AR28" s="2">
        <f t="shared" si="4"/>
        <v>0.22499999999999998</v>
      </c>
      <c r="AS28" s="2">
        <f t="shared" si="5"/>
        <v>0.18</v>
      </c>
      <c r="AT28" s="2">
        <v>18</v>
      </c>
      <c r="AU28" s="2">
        <v>0.01</v>
      </c>
      <c r="AV28" s="2">
        <f t="shared" si="6"/>
        <v>1.25</v>
      </c>
      <c r="AW28" s="2">
        <f t="shared" si="7"/>
        <v>3</v>
      </c>
      <c r="AX28" s="2">
        <f t="shared" si="8"/>
        <v>7</v>
      </c>
      <c r="AY28" s="2">
        <f t="shared" si="9"/>
        <v>14</v>
      </c>
    </row>
    <row r="29" spans="2:51" ht="14.1" customHeight="1" x14ac:dyDescent="0.25">
      <c r="B29" s="73"/>
      <c r="C29" s="74"/>
      <c r="D29" s="74"/>
      <c r="E29" s="74"/>
      <c r="F29" s="74"/>
      <c r="G29" s="74"/>
      <c r="H29" s="74"/>
      <c r="I29" s="57"/>
      <c r="K29" s="30">
        <v>19</v>
      </c>
      <c r="L29" s="27">
        <f t="shared" si="0"/>
        <v>3.2374999999999998</v>
      </c>
      <c r="M29" s="16"/>
      <c r="N29" s="25">
        <f t="shared" si="1"/>
        <v>22.662499999999998</v>
      </c>
      <c r="O29" s="27">
        <f t="shared" si="2"/>
        <v>45.324999999999996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23"/>
      <c r="AR29" s="2">
        <f t="shared" si="4"/>
        <v>0.23749999999999999</v>
      </c>
      <c r="AS29" s="2">
        <f t="shared" si="5"/>
        <v>0.19</v>
      </c>
      <c r="AT29" s="2">
        <v>19</v>
      </c>
      <c r="AU29" s="2">
        <v>0.01</v>
      </c>
      <c r="AV29" s="2">
        <f t="shared" si="6"/>
        <v>1.25</v>
      </c>
      <c r="AW29" s="2">
        <f t="shared" si="7"/>
        <v>3</v>
      </c>
      <c r="AX29" s="2">
        <f t="shared" si="8"/>
        <v>7</v>
      </c>
      <c r="AY29" s="2">
        <f t="shared" si="9"/>
        <v>14</v>
      </c>
    </row>
    <row r="30" spans="2:51" ht="14.1" customHeight="1" x14ac:dyDescent="0.25">
      <c r="B30" s="6"/>
      <c r="I30" s="57"/>
      <c r="K30" s="30">
        <v>20</v>
      </c>
      <c r="L30" s="29">
        <f t="shared" si="0"/>
        <v>3.25</v>
      </c>
      <c r="M30" s="16"/>
      <c r="N30" s="25">
        <f t="shared" si="1"/>
        <v>22.75</v>
      </c>
      <c r="O30" s="27">
        <f t="shared" si="2"/>
        <v>45.5</v>
      </c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23"/>
      <c r="AR30" s="2">
        <f t="shared" si="4"/>
        <v>0.25</v>
      </c>
      <c r="AS30" s="2">
        <f t="shared" si="5"/>
        <v>0.2</v>
      </c>
      <c r="AT30" s="2">
        <v>20</v>
      </c>
      <c r="AU30" s="2">
        <v>0.01</v>
      </c>
      <c r="AV30" s="2">
        <f t="shared" si="6"/>
        <v>1.25</v>
      </c>
      <c r="AW30" s="2">
        <f t="shared" si="7"/>
        <v>3</v>
      </c>
      <c r="AX30" s="2">
        <f t="shared" si="8"/>
        <v>7</v>
      </c>
      <c r="AY30" s="2">
        <f t="shared" si="9"/>
        <v>14</v>
      </c>
    </row>
    <row r="31" spans="2:51" ht="14.1" customHeight="1" x14ac:dyDescent="0.25">
      <c r="B31" s="6"/>
      <c r="D31" s="1" t="s">
        <v>7</v>
      </c>
      <c r="F31" s="1" t="s">
        <v>8</v>
      </c>
      <c r="I31" s="57"/>
      <c r="K31" s="30">
        <v>21</v>
      </c>
      <c r="L31" s="27">
        <f t="shared" si="0"/>
        <v>3.2625000000000002</v>
      </c>
      <c r="M31" s="16"/>
      <c r="N31" s="25">
        <f t="shared" si="1"/>
        <v>22.837500000000002</v>
      </c>
      <c r="O31" s="27">
        <f t="shared" si="2"/>
        <v>45.675000000000004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23"/>
      <c r="AR31" s="2">
        <f t="shared" si="4"/>
        <v>0.26250000000000001</v>
      </c>
      <c r="AS31" s="2">
        <f t="shared" si="5"/>
        <v>0.21</v>
      </c>
      <c r="AT31" s="2">
        <v>21</v>
      </c>
      <c r="AU31" s="2">
        <v>0.01</v>
      </c>
      <c r="AV31" s="2">
        <f t="shared" si="6"/>
        <v>1.25</v>
      </c>
      <c r="AW31" s="2">
        <f t="shared" si="7"/>
        <v>3</v>
      </c>
      <c r="AX31" s="2">
        <f t="shared" si="8"/>
        <v>7</v>
      </c>
      <c r="AY31" s="2">
        <f t="shared" si="9"/>
        <v>14</v>
      </c>
    </row>
    <row r="32" spans="2:51" ht="14.1" customHeight="1" x14ac:dyDescent="0.25">
      <c r="B32" s="21" t="s">
        <v>18</v>
      </c>
      <c r="D32" s="55">
        <v>15</v>
      </c>
      <c r="F32" s="55">
        <v>85</v>
      </c>
      <c r="H32" s="9">
        <f>IF(G35="MIN Musí být VĚTŠÍ než ochrana BMS !!",1,0)</f>
        <v>0</v>
      </c>
      <c r="I32" s="64">
        <f>IF(G36="MAX Musí být MENŠÍ než ochrana BMS !!",1,0)</f>
        <v>0</v>
      </c>
      <c r="K32" s="30">
        <v>22</v>
      </c>
      <c r="L32" s="27">
        <f t="shared" si="0"/>
        <v>3.2749999999999999</v>
      </c>
      <c r="M32" s="16"/>
      <c r="N32" s="25">
        <f t="shared" si="1"/>
        <v>22.925000000000001</v>
      </c>
      <c r="O32" s="27">
        <f t="shared" si="2"/>
        <v>45.85</v>
      </c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23"/>
      <c r="AR32" s="2">
        <f t="shared" si="4"/>
        <v>0.27500000000000002</v>
      </c>
      <c r="AS32" s="2">
        <f t="shared" si="5"/>
        <v>0.22</v>
      </c>
      <c r="AT32" s="2">
        <v>22</v>
      </c>
      <c r="AU32" s="2">
        <v>0.01</v>
      </c>
      <c r="AV32" s="2">
        <f t="shared" si="6"/>
        <v>1.25</v>
      </c>
      <c r="AW32" s="2">
        <f t="shared" si="7"/>
        <v>3</v>
      </c>
      <c r="AX32" s="2">
        <f t="shared" si="8"/>
        <v>7</v>
      </c>
      <c r="AY32" s="2">
        <f t="shared" si="9"/>
        <v>14</v>
      </c>
    </row>
    <row r="33" spans="2:51" ht="14.1" customHeight="1" x14ac:dyDescent="0.25">
      <c r="B33" s="39"/>
      <c r="C33" s="61"/>
      <c r="D33" s="16">
        <f>AG10</f>
        <v>3.1875</v>
      </c>
      <c r="F33" s="16">
        <f>AI10</f>
        <v>4.0625</v>
      </c>
      <c r="H33" s="9">
        <f>IF(G38="MIN Musí být VĚTŠÍ než ochrana měniče !!",1,0)</f>
        <v>0</v>
      </c>
      <c r="I33" s="64">
        <f>IF(G39="MAX Musí být MENŠÍ než ochrana měniče !!",1,0)</f>
        <v>0</v>
      </c>
      <c r="K33" s="30">
        <v>23</v>
      </c>
      <c r="L33" s="27">
        <f t="shared" si="0"/>
        <v>3.2875000000000001</v>
      </c>
      <c r="M33" s="16"/>
      <c r="N33" s="25">
        <f t="shared" si="1"/>
        <v>23.012499999999999</v>
      </c>
      <c r="O33" s="27">
        <f t="shared" si="2"/>
        <v>46.024999999999999</v>
      </c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23"/>
      <c r="AR33" s="2">
        <f t="shared" si="4"/>
        <v>0.28750000000000003</v>
      </c>
      <c r="AS33" s="2">
        <f t="shared" si="5"/>
        <v>0.23</v>
      </c>
      <c r="AT33" s="2">
        <v>23</v>
      </c>
      <c r="AU33" s="2">
        <v>0.01</v>
      </c>
      <c r="AV33" s="2">
        <f t="shared" si="6"/>
        <v>1.25</v>
      </c>
      <c r="AW33" s="2">
        <f t="shared" si="7"/>
        <v>3</v>
      </c>
      <c r="AX33" s="2">
        <f t="shared" si="8"/>
        <v>7</v>
      </c>
      <c r="AY33" s="2">
        <f t="shared" si="9"/>
        <v>14</v>
      </c>
    </row>
    <row r="34" spans="2:51" ht="14.1" customHeight="1" x14ac:dyDescent="0.25">
      <c r="B34" s="6"/>
      <c r="I34" s="57"/>
      <c r="K34" s="30">
        <v>24</v>
      </c>
      <c r="L34" s="27">
        <f t="shared" si="0"/>
        <v>3.3</v>
      </c>
      <c r="M34" s="16"/>
      <c r="N34" s="25">
        <f t="shared" si="1"/>
        <v>23.099999999999998</v>
      </c>
      <c r="O34" s="27">
        <f t="shared" si="2"/>
        <v>46.199999999999996</v>
      </c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23"/>
      <c r="AR34" s="2">
        <f t="shared" si="4"/>
        <v>0.3</v>
      </c>
      <c r="AS34" s="2">
        <f t="shared" si="5"/>
        <v>0.24</v>
      </c>
      <c r="AT34" s="2">
        <v>24</v>
      </c>
      <c r="AU34" s="2">
        <v>0.01</v>
      </c>
      <c r="AV34" s="2">
        <f t="shared" si="6"/>
        <v>1.25</v>
      </c>
      <c r="AW34" s="2">
        <f t="shared" si="7"/>
        <v>3</v>
      </c>
      <c r="AX34" s="2">
        <f t="shared" si="8"/>
        <v>7</v>
      </c>
      <c r="AY34" s="2">
        <f t="shared" si="9"/>
        <v>14</v>
      </c>
    </row>
    <row r="35" spans="2:51" ht="14.1" customHeight="1" x14ac:dyDescent="0.25">
      <c r="B35" s="37" t="s">
        <v>19</v>
      </c>
      <c r="C35" s="62"/>
      <c r="D35" s="55">
        <v>17</v>
      </c>
      <c r="F35" s="55">
        <v>82</v>
      </c>
      <c r="G35" s="65">
        <f>IF(D35&lt;=D32,"MIN Musí být VĚTŠÍ než ochrana BMS !!",)</f>
        <v>0</v>
      </c>
      <c r="H35" s="65"/>
      <c r="I35" s="66"/>
      <c r="K35" s="30">
        <v>25</v>
      </c>
      <c r="L35" s="27">
        <f t="shared" si="0"/>
        <v>3.3125</v>
      </c>
      <c r="M35" s="16"/>
      <c r="N35" s="25">
        <f t="shared" si="1"/>
        <v>23.1875</v>
      </c>
      <c r="O35" s="27">
        <f t="shared" si="2"/>
        <v>46.375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23"/>
      <c r="AR35" s="2">
        <f t="shared" si="4"/>
        <v>0.3125</v>
      </c>
      <c r="AS35" s="2">
        <f t="shared" si="5"/>
        <v>0.25</v>
      </c>
      <c r="AT35" s="2">
        <v>25</v>
      </c>
      <c r="AU35" s="2">
        <v>0.01</v>
      </c>
      <c r="AV35" s="2">
        <f t="shared" si="6"/>
        <v>1.25</v>
      </c>
      <c r="AW35" s="2">
        <f t="shared" si="7"/>
        <v>3</v>
      </c>
      <c r="AX35" s="2">
        <f t="shared" si="8"/>
        <v>7</v>
      </c>
      <c r="AY35" s="2">
        <f t="shared" si="9"/>
        <v>14</v>
      </c>
    </row>
    <row r="36" spans="2:51" ht="14.1" customHeight="1" x14ac:dyDescent="0.25">
      <c r="B36" s="38"/>
      <c r="C36" s="62"/>
      <c r="D36" s="16">
        <f>AK10</f>
        <v>3.2124999999999999</v>
      </c>
      <c r="F36" s="16">
        <f>AM11</f>
        <v>28.175000000000004</v>
      </c>
      <c r="G36" s="65">
        <f>IF(F35&gt;=F32,"MAX Musí být MENŠÍ než ochrana BMS !!",)</f>
        <v>0</v>
      </c>
      <c r="H36" s="65"/>
      <c r="I36" s="66"/>
      <c r="K36" s="30">
        <v>26</v>
      </c>
      <c r="L36" s="27">
        <f t="shared" si="0"/>
        <v>3.3250000000000002</v>
      </c>
      <c r="M36" s="16"/>
      <c r="N36" s="25">
        <f t="shared" si="1"/>
        <v>23.275000000000002</v>
      </c>
      <c r="O36" s="27">
        <f t="shared" si="2"/>
        <v>46.550000000000004</v>
      </c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23"/>
      <c r="AR36" s="2">
        <f t="shared" si="4"/>
        <v>0.32500000000000001</v>
      </c>
      <c r="AS36" s="2">
        <f t="shared" si="5"/>
        <v>0.26</v>
      </c>
      <c r="AT36" s="2">
        <v>26</v>
      </c>
      <c r="AU36" s="2">
        <v>0.01</v>
      </c>
      <c r="AV36" s="2">
        <f t="shared" si="6"/>
        <v>1.25</v>
      </c>
      <c r="AW36" s="2">
        <f t="shared" si="7"/>
        <v>3</v>
      </c>
      <c r="AX36" s="2">
        <f t="shared" si="8"/>
        <v>7</v>
      </c>
      <c r="AY36" s="2">
        <f t="shared" si="9"/>
        <v>14</v>
      </c>
    </row>
    <row r="37" spans="2:51" ht="14.1" customHeight="1" x14ac:dyDescent="0.25">
      <c r="B37" s="6"/>
      <c r="I37" s="57"/>
      <c r="K37" s="30">
        <v>27</v>
      </c>
      <c r="L37" s="27">
        <f t="shared" si="0"/>
        <v>3.3374999999999999</v>
      </c>
      <c r="M37" s="16"/>
      <c r="N37" s="25">
        <f t="shared" si="1"/>
        <v>23.362500000000001</v>
      </c>
      <c r="O37" s="27">
        <f t="shared" si="2"/>
        <v>46.725000000000001</v>
      </c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23"/>
      <c r="AR37" s="2">
        <f t="shared" si="4"/>
        <v>0.33750000000000002</v>
      </c>
      <c r="AS37" s="2">
        <f t="shared" si="5"/>
        <v>0.27</v>
      </c>
      <c r="AT37" s="2">
        <v>27</v>
      </c>
      <c r="AU37" s="2">
        <v>0.01</v>
      </c>
      <c r="AV37" s="2">
        <f t="shared" si="6"/>
        <v>1.25</v>
      </c>
      <c r="AW37" s="2">
        <f t="shared" si="7"/>
        <v>3</v>
      </c>
      <c r="AX37" s="2">
        <f t="shared" si="8"/>
        <v>7</v>
      </c>
      <c r="AY37" s="2">
        <f t="shared" si="9"/>
        <v>14</v>
      </c>
    </row>
    <row r="38" spans="2:51" ht="14.1" customHeight="1" x14ac:dyDescent="0.25">
      <c r="B38" s="22" t="s">
        <v>20</v>
      </c>
      <c r="C38" s="63"/>
      <c r="D38" s="55">
        <v>20</v>
      </c>
      <c r="F38" s="55">
        <v>80</v>
      </c>
      <c r="G38" s="65">
        <f>IF(D38&lt;=D35,"MIN Musí být VĚTŠÍ než ochrana měniče !!",)</f>
        <v>0</v>
      </c>
      <c r="H38" s="65"/>
      <c r="I38" s="66"/>
      <c r="K38" s="30">
        <v>28</v>
      </c>
      <c r="L38" s="27">
        <f t="shared" si="0"/>
        <v>3.35</v>
      </c>
      <c r="M38" s="16"/>
      <c r="N38" s="25">
        <f t="shared" si="1"/>
        <v>23.45</v>
      </c>
      <c r="O38" s="27">
        <f t="shared" si="2"/>
        <v>46.9</v>
      </c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23"/>
      <c r="AR38" s="2">
        <f t="shared" si="4"/>
        <v>0.35000000000000003</v>
      </c>
      <c r="AS38" s="2">
        <f t="shared" si="5"/>
        <v>0.28000000000000003</v>
      </c>
      <c r="AT38" s="2">
        <v>28</v>
      </c>
      <c r="AU38" s="2">
        <v>0.01</v>
      </c>
      <c r="AV38" s="2">
        <f t="shared" si="6"/>
        <v>1.25</v>
      </c>
      <c r="AW38" s="2">
        <f t="shared" si="7"/>
        <v>3</v>
      </c>
      <c r="AX38" s="2">
        <f t="shared" si="8"/>
        <v>7</v>
      </c>
      <c r="AY38" s="2">
        <f t="shared" si="9"/>
        <v>14</v>
      </c>
    </row>
    <row r="39" spans="2:51" ht="14.1" customHeight="1" x14ac:dyDescent="0.25">
      <c r="B39" s="6"/>
      <c r="D39" s="16">
        <f>AO10</f>
        <v>3.25</v>
      </c>
      <c r="F39" s="16">
        <f>AQ10</f>
        <v>4</v>
      </c>
      <c r="G39" s="65">
        <f>IF(F38&gt;=F35,"MAX Musí být MENŠÍ než ochrana měniče !!",)</f>
        <v>0</v>
      </c>
      <c r="H39" s="65"/>
      <c r="I39" s="66"/>
      <c r="K39" s="30">
        <v>29</v>
      </c>
      <c r="L39" s="27">
        <f t="shared" si="0"/>
        <v>3.3624999999999998</v>
      </c>
      <c r="M39" s="16"/>
      <c r="N39" s="25">
        <f t="shared" si="1"/>
        <v>23.537499999999998</v>
      </c>
      <c r="O39" s="27">
        <f t="shared" si="2"/>
        <v>47.074999999999996</v>
      </c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23"/>
      <c r="AR39" s="2">
        <f t="shared" si="4"/>
        <v>0.36249999999999999</v>
      </c>
      <c r="AS39" s="2">
        <f t="shared" si="5"/>
        <v>0.28999999999999998</v>
      </c>
      <c r="AT39" s="2">
        <v>29</v>
      </c>
      <c r="AU39" s="2">
        <v>0.01</v>
      </c>
      <c r="AV39" s="2">
        <f t="shared" si="6"/>
        <v>1.25</v>
      </c>
      <c r="AW39" s="2">
        <f t="shared" si="7"/>
        <v>3</v>
      </c>
      <c r="AX39" s="2">
        <f t="shared" si="8"/>
        <v>7</v>
      </c>
      <c r="AY39" s="2">
        <f t="shared" si="9"/>
        <v>14</v>
      </c>
    </row>
    <row r="40" spans="2:51" ht="14.1" customHeight="1" thickBot="1" x14ac:dyDescent="0.3">
      <c r="B40" s="8"/>
      <c r="C40" s="19"/>
      <c r="D40" s="19"/>
      <c r="E40" s="19"/>
      <c r="F40" s="19"/>
      <c r="G40" s="19"/>
      <c r="H40" s="19"/>
      <c r="I40" s="58"/>
      <c r="K40" s="30">
        <v>30</v>
      </c>
      <c r="L40" s="27">
        <f t="shared" si="0"/>
        <v>3.375</v>
      </c>
      <c r="M40" s="16"/>
      <c r="N40" s="25">
        <f t="shared" si="1"/>
        <v>23.625</v>
      </c>
      <c r="O40" s="27">
        <f t="shared" si="2"/>
        <v>47.25</v>
      </c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23"/>
      <c r="AR40" s="2">
        <f t="shared" si="4"/>
        <v>0.375</v>
      </c>
      <c r="AS40" s="2">
        <f t="shared" si="5"/>
        <v>0.3</v>
      </c>
      <c r="AT40" s="2">
        <v>30</v>
      </c>
      <c r="AU40" s="2">
        <v>0.01</v>
      </c>
      <c r="AV40" s="2">
        <f t="shared" si="6"/>
        <v>1.25</v>
      </c>
      <c r="AW40" s="2">
        <f t="shared" si="7"/>
        <v>3</v>
      </c>
      <c r="AX40" s="2">
        <f t="shared" si="8"/>
        <v>7</v>
      </c>
      <c r="AY40" s="2">
        <f t="shared" si="9"/>
        <v>14</v>
      </c>
    </row>
    <row r="41" spans="2:51" ht="14.1" customHeight="1" x14ac:dyDescent="0.25">
      <c r="K41" s="30">
        <v>31</v>
      </c>
      <c r="L41" s="27">
        <f t="shared" si="0"/>
        <v>3.3875000000000002</v>
      </c>
      <c r="M41" s="16"/>
      <c r="N41" s="25">
        <f t="shared" si="1"/>
        <v>23.712500000000002</v>
      </c>
      <c r="O41" s="27">
        <f t="shared" si="2"/>
        <v>47.425000000000004</v>
      </c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23"/>
      <c r="AR41" s="2">
        <f t="shared" si="4"/>
        <v>0.38750000000000001</v>
      </c>
      <c r="AS41" s="2">
        <f t="shared" si="5"/>
        <v>0.31</v>
      </c>
      <c r="AT41" s="2">
        <v>31</v>
      </c>
      <c r="AU41" s="2">
        <v>0.01</v>
      </c>
      <c r="AV41" s="2">
        <f t="shared" si="6"/>
        <v>1.25</v>
      </c>
      <c r="AW41" s="2">
        <f t="shared" si="7"/>
        <v>3</v>
      </c>
      <c r="AX41" s="2">
        <f t="shared" si="8"/>
        <v>7</v>
      </c>
      <c r="AY41" s="2">
        <f t="shared" si="9"/>
        <v>14</v>
      </c>
    </row>
    <row r="42" spans="2:51" ht="14.1" customHeight="1" x14ac:dyDescent="0.25">
      <c r="K42" s="30">
        <v>32</v>
      </c>
      <c r="L42" s="27">
        <f t="shared" ref="L42:L73" si="10">AW42+AR42</f>
        <v>3.4</v>
      </c>
      <c r="M42" s="16"/>
      <c r="N42" s="25">
        <f t="shared" ref="N42:N73" si="11">L42*AX42</f>
        <v>23.8</v>
      </c>
      <c r="O42" s="27">
        <f t="shared" ref="O42:O73" si="12">L42*AY42</f>
        <v>47.6</v>
      </c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23"/>
      <c r="AR42" s="2">
        <f t="shared" si="4"/>
        <v>0.4</v>
      </c>
      <c r="AS42" s="2">
        <f t="shared" si="5"/>
        <v>0.32</v>
      </c>
      <c r="AT42" s="2">
        <v>32</v>
      </c>
      <c r="AU42" s="2">
        <v>0.01</v>
      </c>
      <c r="AV42" s="2">
        <f t="shared" si="6"/>
        <v>1.25</v>
      </c>
      <c r="AW42" s="2">
        <f t="shared" si="7"/>
        <v>3</v>
      </c>
      <c r="AX42" s="2">
        <f t="shared" si="8"/>
        <v>7</v>
      </c>
      <c r="AY42" s="2">
        <f t="shared" si="9"/>
        <v>14</v>
      </c>
    </row>
    <row r="43" spans="2:51" ht="14.1" customHeight="1" x14ac:dyDescent="0.25">
      <c r="K43" s="30">
        <v>33</v>
      </c>
      <c r="L43" s="27">
        <f t="shared" si="10"/>
        <v>3.4125000000000001</v>
      </c>
      <c r="M43" s="16"/>
      <c r="N43" s="25">
        <f t="shared" si="11"/>
        <v>23.887499999999999</v>
      </c>
      <c r="O43" s="27">
        <f t="shared" si="12"/>
        <v>47.774999999999999</v>
      </c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23"/>
      <c r="AR43" s="2">
        <f t="shared" si="4"/>
        <v>0.41250000000000003</v>
      </c>
      <c r="AS43" s="2">
        <f t="shared" si="5"/>
        <v>0.33</v>
      </c>
      <c r="AT43" s="2">
        <v>33</v>
      </c>
      <c r="AU43" s="2">
        <v>0.01</v>
      </c>
      <c r="AV43" s="2">
        <f t="shared" si="6"/>
        <v>1.25</v>
      </c>
      <c r="AW43" s="2">
        <f t="shared" si="7"/>
        <v>3</v>
      </c>
      <c r="AX43" s="2">
        <f t="shared" si="8"/>
        <v>7</v>
      </c>
      <c r="AY43" s="2">
        <f t="shared" si="9"/>
        <v>14</v>
      </c>
    </row>
    <row r="44" spans="2:51" ht="14.1" customHeight="1" x14ac:dyDescent="0.25">
      <c r="K44" s="30">
        <v>34</v>
      </c>
      <c r="L44" s="27">
        <f t="shared" si="10"/>
        <v>3.4249999999999998</v>
      </c>
      <c r="M44" s="16"/>
      <c r="N44" s="25">
        <f t="shared" si="11"/>
        <v>23.974999999999998</v>
      </c>
      <c r="O44" s="27">
        <f t="shared" si="12"/>
        <v>47.949999999999996</v>
      </c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23"/>
      <c r="AR44" s="2">
        <f t="shared" si="4"/>
        <v>0.42500000000000004</v>
      </c>
      <c r="AS44" s="2">
        <f t="shared" si="5"/>
        <v>0.34</v>
      </c>
      <c r="AT44" s="2">
        <v>34</v>
      </c>
      <c r="AU44" s="2">
        <v>0.01</v>
      </c>
      <c r="AV44" s="2">
        <f t="shared" si="6"/>
        <v>1.25</v>
      </c>
      <c r="AW44" s="2">
        <f t="shared" si="7"/>
        <v>3</v>
      </c>
      <c r="AX44" s="2">
        <f t="shared" si="8"/>
        <v>7</v>
      </c>
      <c r="AY44" s="2">
        <f t="shared" si="9"/>
        <v>14</v>
      </c>
    </row>
    <row r="45" spans="2:51" ht="14.1" customHeight="1" x14ac:dyDescent="0.25">
      <c r="K45" s="30">
        <v>35</v>
      </c>
      <c r="L45" s="27">
        <f t="shared" si="10"/>
        <v>3.4375</v>
      </c>
      <c r="M45" s="16"/>
      <c r="N45" s="25">
        <f t="shared" si="11"/>
        <v>24.0625</v>
      </c>
      <c r="O45" s="27">
        <f t="shared" si="12"/>
        <v>48.125</v>
      </c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23"/>
      <c r="AR45" s="2">
        <f t="shared" si="4"/>
        <v>0.43750000000000006</v>
      </c>
      <c r="AS45" s="2">
        <f t="shared" si="5"/>
        <v>0.35000000000000003</v>
      </c>
      <c r="AT45" s="2">
        <v>35</v>
      </c>
      <c r="AU45" s="2">
        <v>0.01</v>
      </c>
      <c r="AV45" s="2">
        <f t="shared" si="6"/>
        <v>1.25</v>
      </c>
      <c r="AW45" s="2">
        <f t="shared" si="7"/>
        <v>3</v>
      </c>
      <c r="AX45" s="2">
        <f t="shared" si="8"/>
        <v>7</v>
      </c>
      <c r="AY45" s="2">
        <f t="shared" si="9"/>
        <v>14</v>
      </c>
    </row>
    <row r="46" spans="2:51" ht="14.1" customHeight="1" x14ac:dyDescent="0.25">
      <c r="K46" s="30">
        <v>36</v>
      </c>
      <c r="L46" s="27">
        <f t="shared" si="10"/>
        <v>3.45</v>
      </c>
      <c r="M46" s="16"/>
      <c r="N46" s="25">
        <f t="shared" si="11"/>
        <v>24.150000000000002</v>
      </c>
      <c r="O46" s="27">
        <f t="shared" si="12"/>
        <v>48.300000000000004</v>
      </c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23"/>
      <c r="AR46" s="2">
        <f t="shared" si="4"/>
        <v>0.44999999999999996</v>
      </c>
      <c r="AS46" s="2">
        <f t="shared" si="5"/>
        <v>0.36</v>
      </c>
      <c r="AT46" s="2">
        <v>36</v>
      </c>
      <c r="AU46" s="2">
        <v>0.01</v>
      </c>
      <c r="AV46" s="2">
        <f t="shared" si="6"/>
        <v>1.25</v>
      </c>
      <c r="AW46" s="2">
        <f t="shared" si="7"/>
        <v>3</v>
      </c>
      <c r="AX46" s="2">
        <f t="shared" si="8"/>
        <v>7</v>
      </c>
      <c r="AY46" s="2">
        <f t="shared" si="9"/>
        <v>14</v>
      </c>
    </row>
    <row r="47" spans="2:51" ht="14.1" customHeight="1" x14ac:dyDescent="0.25">
      <c r="K47" s="30">
        <v>37</v>
      </c>
      <c r="L47" s="27">
        <f t="shared" si="10"/>
        <v>3.4624999999999999</v>
      </c>
      <c r="M47" s="16"/>
      <c r="N47" s="25">
        <f t="shared" si="11"/>
        <v>24.237500000000001</v>
      </c>
      <c r="O47" s="27">
        <f t="shared" si="12"/>
        <v>48.475000000000001</v>
      </c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23"/>
      <c r="AR47" s="2">
        <f t="shared" si="4"/>
        <v>0.46250000000000002</v>
      </c>
      <c r="AS47" s="2">
        <f t="shared" si="5"/>
        <v>0.37</v>
      </c>
      <c r="AT47" s="2">
        <v>37</v>
      </c>
      <c r="AU47" s="2">
        <v>0.01</v>
      </c>
      <c r="AV47" s="2">
        <f t="shared" si="6"/>
        <v>1.25</v>
      </c>
      <c r="AW47" s="2">
        <f t="shared" si="7"/>
        <v>3</v>
      </c>
      <c r="AX47" s="2">
        <f t="shared" si="8"/>
        <v>7</v>
      </c>
      <c r="AY47" s="2">
        <f t="shared" si="9"/>
        <v>14</v>
      </c>
    </row>
    <row r="48" spans="2:51" ht="14.1" customHeight="1" x14ac:dyDescent="0.25">
      <c r="K48" s="30">
        <v>38</v>
      </c>
      <c r="L48" s="27">
        <f t="shared" si="10"/>
        <v>3.4750000000000001</v>
      </c>
      <c r="M48" s="16"/>
      <c r="N48" s="25">
        <f t="shared" si="11"/>
        <v>24.324999999999999</v>
      </c>
      <c r="O48" s="27">
        <f t="shared" si="12"/>
        <v>48.65</v>
      </c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23"/>
      <c r="AR48" s="2">
        <f t="shared" si="4"/>
        <v>0.47499999999999998</v>
      </c>
      <c r="AS48" s="2">
        <f t="shared" si="5"/>
        <v>0.38</v>
      </c>
      <c r="AT48" s="2">
        <v>38</v>
      </c>
      <c r="AU48" s="2">
        <v>0.01</v>
      </c>
      <c r="AV48" s="2">
        <f t="shared" si="6"/>
        <v>1.25</v>
      </c>
      <c r="AW48" s="2">
        <f t="shared" si="7"/>
        <v>3</v>
      </c>
      <c r="AX48" s="2">
        <f t="shared" si="8"/>
        <v>7</v>
      </c>
      <c r="AY48" s="2">
        <f t="shared" si="9"/>
        <v>14</v>
      </c>
    </row>
    <row r="49" spans="11:51" ht="14.1" customHeight="1" x14ac:dyDescent="0.25">
      <c r="K49" s="30">
        <v>39</v>
      </c>
      <c r="L49" s="27">
        <f t="shared" si="10"/>
        <v>3.4874999999999998</v>
      </c>
      <c r="M49" s="16"/>
      <c r="N49" s="25">
        <f t="shared" si="11"/>
        <v>24.412499999999998</v>
      </c>
      <c r="O49" s="27">
        <f t="shared" si="12"/>
        <v>48.824999999999996</v>
      </c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23"/>
      <c r="AR49" s="2">
        <f t="shared" si="4"/>
        <v>0.48750000000000004</v>
      </c>
      <c r="AS49" s="2">
        <f t="shared" si="5"/>
        <v>0.39</v>
      </c>
      <c r="AT49" s="2">
        <v>39</v>
      </c>
      <c r="AU49" s="2">
        <v>0.01</v>
      </c>
      <c r="AV49" s="2">
        <f t="shared" si="6"/>
        <v>1.25</v>
      </c>
      <c r="AW49" s="2">
        <f t="shared" si="7"/>
        <v>3</v>
      </c>
      <c r="AX49" s="2">
        <f t="shared" si="8"/>
        <v>7</v>
      </c>
      <c r="AY49" s="2">
        <f t="shared" si="9"/>
        <v>14</v>
      </c>
    </row>
    <row r="50" spans="11:51" ht="14.1" customHeight="1" x14ac:dyDescent="0.25">
      <c r="K50" s="30">
        <v>40</v>
      </c>
      <c r="L50" s="27">
        <f t="shared" si="10"/>
        <v>3.5</v>
      </c>
      <c r="M50" s="16"/>
      <c r="N50" s="25">
        <f t="shared" si="11"/>
        <v>24.5</v>
      </c>
      <c r="O50" s="27">
        <f t="shared" si="12"/>
        <v>49</v>
      </c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23"/>
      <c r="AR50" s="2">
        <f t="shared" si="4"/>
        <v>0.5</v>
      </c>
      <c r="AS50" s="2">
        <f t="shared" si="5"/>
        <v>0.4</v>
      </c>
      <c r="AT50" s="2">
        <v>40</v>
      </c>
      <c r="AU50" s="2">
        <v>0.01</v>
      </c>
      <c r="AV50" s="2">
        <f t="shared" si="6"/>
        <v>1.25</v>
      </c>
      <c r="AW50" s="2">
        <f t="shared" si="7"/>
        <v>3</v>
      </c>
      <c r="AX50" s="2">
        <f t="shared" si="8"/>
        <v>7</v>
      </c>
      <c r="AY50" s="2">
        <f t="shared" si="9"/>
        <v>14</v>
      </c>
    </row>
    <row r="51" spans="11:51" ht="14.1" customHeight="1" x14ac:dyDescent="0.25">
      <c r="K51" s="30">
        <v>41</v>
      </c>
      <c r="L51" s="27">
        <f t="shared" si="10"/>
        <v>3.5125000000000002</v>
      </c>
      <c r="M51" s="16"/>
      <c r="N51" s="25">
        <f t="shared" si="11"/>
        <v>24.587500000000002</v>
      </c>
      <c r="O51" s="27">
        <f t="shared" si="12"/>
        <v>49.175000000000004</v>
      </c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23"/>
      <c r="AR51" s="2">
        <f t="shared" si="4"/>
        <v>0.51250000000000007</v>
      </c>
      <c r="AS51" s="2">
        <f t="shared" si="5"/>
        <v>0.41000000000000003</v>
      </c>
      <c r="AT51" s="2">
        <v>41</v>
      </c>
      <c r="AU51" s="2">
        <v>0.01</v>
      </c>
      <c r="AV51" s="2">
        <f t="shared" si="6"/>
        <v>1.25</v>
      </c>
      <c r="AW51" s="2">
        <f t="shared" si="7"/>
        <v>3</v>
      </c>
      <c r="AX51" s="2">
        <f t="shared" si="8"/>
        <v>7</v>
      </c>
      <c r="AY51" s="2">
        <f t="shared" si="9"/>
        <v>14</v>
      </c>
    </row>
    <row r="52" spans="11:51" ht="14.1" customHeight="1" x14ac:dyDescent="0.25">
      <c r="K52" s="30">
        <v>42</v>
      </c>
      <c r="L52" s="27">
        <f t="shared" si="10"/>
        <v>3.5249999999999999</v>
      </c>
      <c r="M52" s="16"/>
      <c r="N52" s="25">
        <f t="shared" si="11"/>
        <v>24.675000000000001</v>
      </c>
      <c r="O52" s="27">
        <f t="shared" si="12"/>
        <v>49.35</v>
      </c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23"/>
      <c r="AR52" s="2">
        <f t="shared" si="4"/>
        <v>0.52500000000000002</v>
      </c>
      <c r="AS52" s="2">
        <f t="shared" si="5"/>
        <v>0.42</v>
      </c>
      <c r="AT52" s="2">
        <v>42</v>
      </c>
      <c r="AU52" s="2">
        <v>0.01</v>
      </c>
      <c r="AV52" s="2">
        <f t="shared" si="6"/>
        <v>1.25</v>
      </c>
      <c r="AW52" s="2">
        <f t="shared" si="7"/>
        <v>3</v>
      </c>
      <c r="AX52" s="2">
        <f t="shared" si="8"/>
        <v>7</v>
      </c>
      <c r="AY52" s="2">
        <f t="shared" si="9"/>
        <v>14</v>
      </c>
    </row>
    <row r="53" spans="11:51" ht="14.1" customHeight="1" x14ac:dyDescent="0.25">
      <c r="K53" s="30">
        <v>43</v>
      </c>
      <c r="L53" s="27">
        <f t="shared" si="10"/>
        <v>3.5375000000000001</v>
      </c>
      <c r="M53" s="16"/>
      <c r="N53" s="25">
        <f t="shared" si="11"/>
        <v>24.762499999999999</v>
      </c>
      <c r="O53" s="27">
        <f t="shared" si="12"/>
        <v>49.524999999999999</v>
      </c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23"/>
      <c r="AR53" s="2">
        <f t="shared" si="4"/>
        <v>0.53749999999999998</v>
      </c>
      <c r="AS53" s="2">
        <f t="shared" si="5"/>
        <v>0.43</v>
      </c>
      <c r="AT53" s="2">
        <v>43</v>
      </c>
      <c r="AU53" s="2">
        <v>0.01</v>
      </c>
      <c r="AV53" s="2">
        <f t="shared" si="6"/>
        <v>1.25</v>
      </c>
      <c r="AW53" s="2">
        <f t="shared" si="7"/>
        <v>3</v>
      </c>
      <c r="AX53" s="2">
        <f t="shared" si="8"/>
        <v>7</v>
      </c>
      <c r="AY53" s="2">
        <f t="shared" si="9"/>
        <v>14</v>
      </c>
    </row>
    <row r="54" spans="11:51" ht="14.1" customHeight="1" x14ac:dyDescent="0.25">
      <c r="K54" s="30">
        <v>44</v>
      </c>
      <c r="L54" s="27">
        <f t="shared" si="10"/>
        <v>3.55</v>
      </c>
      <c r="M54" s="16"/>
      <c r="N54" s="25">
        <f t="shared" si="11"/>
        <v>24.849999999999998</v>
      </c>
      <c r="O54" s="27">
        <f t="shared" si="12"/>
        <v>49.699999999999996</v>
      </c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23"/>
      <c r="AR54" s="2">
        <f t="shared" si="4"/>
        <v>0.55000000000000004</v>
      </c>
      <c r="AS54" s="2">
        <f t="shared" si="5"/>
        <v>0.44</v>
      </c>
      <c r="AT54" s="2">
        <v>44</v>
      </c>
      <c r="AU54" s="2">
        <v>0.01</v>
      </c>
      <c r="AV54" s="2">
        <f t="shared" si="6"/>
        <v>1.25</v>
      </c>
      <c r="AW54" s="2">
        <f t="shared" si="7"/>
        <v>3</v>
      </c>
      <c r="AX54" s="2">
        <f t="shared" si="8"/>
        <v>7</v>
      </c>
      <c r="AY54" s="2">
        <f t="shared" si="9"/>
        <v>14</v>
      </c>
    </row>
    <row r="55" spans="11:51" ht="14.1" customHeight="1" x14ac:dyDescent="0.25">
      <c r="K55" s="30">
        <v>45</v>
      </c>
      <c r="L55" s="27">
        <f t="shared" si="10"/>
        <v>3.5625</v>
      </c>
      <c r="M55" s="16"/>
      <c r="N55" s="25">
        <f t="shared" si="11"/>
        <v>24.9375</v>
      </c>
      <c r="O55" s="27">
        <f t="shared" si="12"/>
        <v>49.875</v>
      </c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23"/>
      <c r="AR55" s="2">
        <f t="shared" si="4"/>
        <v>0.5625</v>
      </c>
      <c r="AS55" s="2">
        <f t="shared" si="5"/>
        <v>0.45</v>
      </c>
      <c r="AT55" s="2">
        <v>45</v>
      </c>
      <c r="AU55" s="2">
        <v>0.01</v>
      </c>
      <c r="AV55" s="2">
        <f t="shared" si="6"/>
        <v>1.25</v>
      </c>
      <c r="AW55" s="2">
        <f t="shared" si="7"/>
        <v>3</v>
      </c>
      <c r="AX55" s="2">
        <f t="shared" si="8"/>
        <v>7</v>
      </c>
      <c r="AY55" s="2">
        <f t="shared" si="9"/>
        <v>14</v>
      </c>
    </row>
    <row r="56" spans="11:51" ht="14.1" customHeight="1" x14ac:dyDescent="0.25">
      <c r="K56" s="30">
        <v>46</v>
      </c>
      <c r="L56" s="27">
        <f t="shared" si="10"/>
        <v>3.5750000000000002</v>
      </c>
      <c r="M56" s="16"/>
      <c r="N56" s="25">
        <f t="shared" si="11"/>
        <v>25.025000000000002</v>
      </c>
      <c r="O56" s="27">
        <f t="shared" si="12"/>
        <v>50.050000000000004</v>
      </c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23"/>
      <c r="AR56" s="2">
        <f t="shared" si="4"/>
        <v>0.57500000000000007</v>
      </c>
      <c r="AS56" s="2">
        <f t="shared" si="5"/>
        <v>0.46</v>
      </c>
      <c r="AT56" s="2">
        <v>46</v>
      </c>
      <c r="AU56" s="2">
        <v>0.01</v>
      </c>
      <c r="AV56" s="2">
        <f t="shared" si="6"/>
        <v>1.25</v>
      </c>
      <c r="AW56" s="2">
        <f t="shared" si="7"/>
        <v>3</v>
      </c>
      <c r="AX56" s="2">
        <f t="shared" si="8"/>
        <v>7</v>
      </c>
      <c r="AY56" s="2">
        <f t="shared" si="9"/>
        <v>14</v>
      </c>
    </row>
    <row r="57" spans="11:51" ht="14.1" customHeight="1" x14ac:dyDescent="0.25">
      <c r="K57" s="30">
        <v>47</v>
      </c>
      <c r="L57" s="27">
        <f t="shared" si="10"/>
        <v>3.5874999999999999</v>
      </c>
      <c r="M57" s="16"/>
      <c r="N57" s="25">
        <f t="shared" si="11"/>
        <v>25.112500000000001</v>
      </c>
      <c r="O57" s="27">
        <f t="shared" si="12"/>
        <v>50.225000000000001</v>
      </c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23"/>
      <c r="AR57" s="2">
        <f t="shared" si="4"/>
        <v>0.58750000000000002</v>
      </c>
      <c r="AS57" s="2">
        <f t="shared" si="5"/>
        <v>0.47000000000000003</v>
      </c>
      <c r="AT57" s="2">
        <v>47</v>
      </c>
      <c r="AU57" s="2">
        <v>0.01</v>
      </c>
      <c r="AV57" s="2">
        <f t="shared" si="6"/>
        <v>1.25</v>
      </c>
      <c r="AW57" s="2">
        <f t="shared" si="7"/>
        <v>3</v>
      </c>
      <c r="AX57" s="2">
        <f t="shared" si="8"/>
        <v>7</v>
      </c>
      <c r="AY57" s="2">
        <f t="shared" si="9"/>
        <v>14</v>
      </c>
    </row>
    <row r="58" spans="11:51" ht="14.1" customHeight="1" x14ac:dyDescent="0.25">
      <c r="K58" s="30">
        <v>48</v>
      </c>
      <c r="L58" s="27">
        <f t="shared" si="10"/>
        <v>3.6</v>
      </c>
      <c r="M58" s="16"/>
      <c r="N58" s="25">
        <f t="shared" si="11"/>
        <v>25.2</v>
      </c>
      <c r="O58" s="27">
        <f t="shared" si="12"/>
        <v>50.4</v>
      </c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23"/>
      <c r="AR58" s="2">
        <f t="shared" si="4"/>
        <v>0.6</v>
      </c>
      <c r="AS58" s="2">
        <f t="shared" si="5"/>
        <v>0.48</v>
      </c>
      <c r="AT58" s="2">
        <v>48</v>
      </c>
      <c r="AU58" s="2">
        <v>0.01</v>
      </c>
      <c r="AV58" s="2">
        <f t="shared" si="6"/>
        <v>1.25</v>
      </c>
      <c r="AW58" s="2">
        <f t="shared" si="7"/>
        <v>3</v>
      </c>
      <c r="AX58" s="2">
        <f t="shared" si="8"/>
        <v>7</v>
      </c>
      <c r="AY58" s="2">
        <f t="shared" si="9"/>
        <v>14</v>
      </c>
    </row>
    <row r="59" spans="11:51" ht="14.1" customHeight="1" x14ac:dyDescent="0.25">
      <c r="K59" s="30">
        <v>49</v>
      </c>
      <c r="L59" s="27">
        <f t="shared" si="10"/>
        <v>3.6124999999999998</v>
      </c>
      <c r="M59" s="16"/>
      <c r="N59" s="25">
        <f t="shared" si="11"/>
        <v>25.287499999999998</v>
      </c>
      <c r="O59" s="27">
        <f t="shared" si="12"/>
        <v>50.574999999999996</v>
      </c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23"/>
      <c r="AR59" s="2">
        <f t="shared" si="4"/>
        <v>0.61250000000000004</v>
      </c>
      <c r="AS59" s="2">
        <f t="shared" si="5"/>
        <v>0.49</v>
      </c>
      <c r="AT59" s="2">
        <v>49</v>
      </c>
      <c r="AU59" s="2">
        <v>0.01</v>
      </c>
      <c r="AV59" s="2">
        <f t="shared" si="6"/>
        <v>1.25</v>
      </c>
      <c r="AW59" s="2">
        <f t="shared" si="7"/>
        <v>3</v>
      </c>
      <c r="AX59" s="2">
        <f t="shared" si="8"/>
        <v>7</v>
      </c>
      <c r="AY59" s="2">
        <f t="shared" si="9"/>
        <v>14</v>
      </c>
    </row>
    <row r="60" spans="11:51" ht="14.1" customHeight="1" x14ac:dyDescent="0.25">
      <c r="K60" s="30">
        <v>50</v>
      </c>
      <c r="L60" s="27">
        <f t="shared" si="10"/>
        <v>3.625</v>
      </c>
      <c r="M60" s="16"/>
      <c r="N60" s="25">
        <f t="shared" si="11"/>
        <v>25.375</v>
      </c>
      <c r="O60" s="27">
        <f t="shared" si="12"/>
        <v>50.75</v>
      </c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23"/>
      <c r="AR60" s="2">
        <f t="shared" si="4"/>
        <v>0.625</v>
      </c>
      <c r="AS60" s="2">
        <f t="shared" si="5"/>
        <v>0.5</v>
      </c>
      <c r="AT60" s="2">
        <v>50</v>
      </c>
      <c r="AU60" s="2">
        <v>0.01</v>
      </c>
      <c r="AV60" s="2">
        <f t="shared" si="6"/>
        <v>1.25</v>
      </c>
      <c r="AW60" s="2">
        <f t="shared" si="7"/>
        <v>3</v>
      </c>
      <c r="AX60" s="2">
        <f t="shared" si="8"/>
        <v>7</v>
      </c>
      <c r="AY60" s="2">
        <f t="shared" si="9"/>
        <v>14</v>
      </c>
    </row>
    <row r="61" spans="11:51" ht="14.1" customHeight="1" x14ac:dyDescent="0.25">
      <c r="K61" s="30">
        <v>51</v>
      </c>
      <c r="L61" s="27">
        <f t="shared" si="10"/>
        <v>3.6375000000000002</v>
      </c>
      <c r="M61" s="16"/>
      <c r="N61" s="25">
        <f t="shared" si="11"/>
        <v>25.462500000000002</v>
      </c>
      <c r="O61" s="27">
        <f t="shared" si="12"/>
        <v>50.925000000000004</v>
      </c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23"/>
      <c r="AR61" s="2">
        <f t="shared" si="4"/>
        <v>0.63749999999999996</v>
      </c>
      <c r="AS61" s="2">
        <f t="shared" si="5"/>
        <v>0.51</v>
      </c>
      <c r="AT61" s="2">
        <v>51</v>
      </c>
      <c r="AU61" s="2">
        <v>0.01</v>
      </c>
      <c r="AV61" s="2">
        <f t="shared" si="6"/>
        <v>1.25</v>
      </c>
      <c r="AW61" s="2">
        <f t="shared" si="7"/>
        <v>3</v>
      </c>
      <c r="AX61" s="2">
        <f t="shared" si="8"/>
        <v>7</v>
      </c>
      <c r="AY61" s="2">
        <f t="shared" si="9"/>
        <v>14</v>
      </c>
    </row>
    <row r="62" spans="11:51" ht="14.1" customHeight="1" x14ac:dyDescent="0.25">
      <c r="K62" s="30">
        <v>52</v>
      </c>
      <c r="L62" s="27">
        <f t="shared" si="10"/>
        <v>3.65</v>
      </c>
      <c r="M62" s="16"/>
      <c r="N62" s="25">
        <f t="shared" si="11"/>
        <v>25.55</v>
      </c>
      <c r="O62" s="27">
        <f t="shared" si="12"/>
        <v>51.1</v>
      </c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23"/>
      <c r="AR62" s="2">
        <f t="shared" si="4"/>
        <v>0.65</v>
      </c>
      <c r="AS62" s="2">
        <f t="shared" si="5"/>
        <v>0.52</v>
      </c>
      <c r="AT62" s="2">
        <v>52</v>
      </c>
      <c r="AU62" s="2">
        <v>0.01</v>
      </c>
      <c r="AV62" s="2">
        <f t="shared" si="6"/>
        <v>1.25</v>
      </c>
      <c r="AW62" s="2">
        <f t="shared" si="7"/>
        <v>3</v>
      </c>
      <c r="AX62" s="2">
        <f t="shared" si="8"/>
        <v>7</v>
      </c>
      <c r="AY62" s="2">
        <f t="shared" si="9"/>
        <v>14</v>
      </c>
    </row>
    <row r="63" spans="11:51" ht="14.1" customHeight="1" x14ac:dyDescent="0.25">
      <c r="K63" s="30">
        <v>53</v>
      </c>
      <c r="L63" s="27">
        <f t="shared" si="10"/>
        <v>3.6625000000000001</v>
      </c>
      <c r="M63" s="16"/>
      <c r="N63" s="25">
        <f t="shared" si="11"/>
        <v>25.637499999999999</v>
      </c>
      <c r="O63" s="27">
        <f t="shared" si="12"/>
        <v>51.274999999999999</v>
      </c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23"/>
      <c r="AR63" s="2">
        <f t="shared" si="4"/>
        <v>0.66250000000000009</v>
      </c>
      <c r="AS63" s="2">
        <f t="shared" si="5"/>
        <v>0.53</v>
      </c>
      <c r="AT63" s="2">
        <v>53</v>
      </c>
      <c r="AU63" s="2">
        <v>0.01</v>
      </c>
      <c r="AV63" s="2">
        <f t="shared" si="6"/>
        <v>1.25</v>
      </c>
      <c r="AW63" s="2">
        <f t="shared" si="7"/>
        <v>3</v>
      </c>
      <c r="AX63" s="2">
        <f t="shared" si="8"/>
        <v>7</v>
      </c>
      <c r="AY63" s="2">
        <f t="shared" si="9"/>
        <v>14</v>
      </c>
    </row>
    <row r="64" spans="11:51" ht="14.1" customHeight="1" x14ac:dyDescent="0.25">
      <c r="K64" s="30">
        <v>54</v>
      </c>
      <c r="L64" s="27">
        <f t="shared" si="10"/>
        <v>3.6749999999999998</v>
      </c>
      <c r="M64" s="16"/>
      <c r="N64" s="25">
        <f t="shared" si="11"/>
        <v>25.724999999999998</v>
      </c>
      <c r="O64" s="27">
        <f t="shared" si="12"/>
        <v>51.449999999999996</v>
      </c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23"/>
      <c r="AR64" s="2">
        <f t="shared" si="4"/>
        <v>0.67500000000000004</v>
      </c>
      <c r="AS64" s="2">
        <f t="shared" si="5"/>
        <v>0.54</v>
      </c>
      <c r="AT64" s="2">
        <v>54</v>
      </c>
      <c r="AU64" s="2">
        <v>0.01</v>
      </c>
      <c r="AV64" s="2">
        <f t="shared" si="6"/>
        <v>1.25</v>
      </c>
      <c r="AW64" s="2">
        <f t="shared" si="7"/>
        <v>3</v>
      </c>
      <c r="AX64" s="2">
        <f t="shared" si="8"/>
        <v>7</v>
      </c>
      <c r="AY64" s="2">
        <f t="shared" si="9"/>
        <v>14</v>
      </c>
    </row>
    <row r="65" spans="11:51" ht="14.1" customHeight="1" x14ac:dyDescent="0.25">
      <c r="K65" s="30">
        <v>55</v>
      </c>
      <c r="L65" s="27">
        <f t="shared" si="10"/>
        <v>3.6875</v>
      </c>
      <c r="M65" s="16"/>
      <c r="N65" s="25">
        <f t="shared" si="11"/>
        <v>25.8125</v>
      </c>
      <c r="O65" s="27">
        <f t="shared" si="12"/>
        <v>51.625</v>
      </c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23"/>
      <c r="AR65" s="2">
        <f t="shared" si="4"/>
        <v>0.6875</v>
      </c>
      <c r="AS65" s="2">
        <f t="shared" si="5"/>
        <v>0.55000000000000004</v>
      </c>
      <c r="AT65" s="2">
        <v>55</v>
      </c>
      <c r="AU65" s="2">
        <v>0.01</v>
      </c>
      <c r="AV65" s="2">
        <f t="shared" si="6"/>
        <v>1.25</v>
      </c>
      <c r="AW65" s="2">
        <f t="shared" si="7"/>
        <v>3</v>
      </c>
      <c r="AX65" s="2">
        <f t="shared" si="8"/>
        <v>7</v>
      </c>
      <c r="AY65" s="2">
        <f t="shared" si="9"/>
        <v>14</v>
      </c>
    </row>
    <row r="66" spans="11:51" ht="14.1" customHeight="1" x14ac:dyDescent="0.25">
      <c r="K66" s="30">
        <v>56</v>
      </c>
      <c r="L66" s="27">
        <f t="shared" si="10"/>
        <v>3.7</v>
      </c>
      <c r="M66" s="16"/>
      <c r="N66" s="25">
        <f t="shared" si="11"/>
        <v>25.900000000000002</v>
      </c>
      <c r="O66" s="27">
        <f t="shared" si="12"/>
        <v>51.800000000000004</v>
      </c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23"/>
      <c r="AR66" s="2">
        <f t="shared" si="4"/>
        <v>0.70000000000000007</v>
      </c>
      <c r="AS66" s="2">
        <f t="shared" si="5"/>
        <v>0.56000000000000005</v>
      </c>
      <c r="AT66" s="2">
        <v>56</v>
      </c>
      <c r="AU66" s="2">
        <v>0.01</v>
      </c>
      <c r="AV66" s="2">
        <f t="shared" si="6"/>
        <v>1.25</v>
      </c>
      <c r="AW66" s="2">
        <f t="shared" si="7"/>
        <v>3</v>
      </c>
      <c r="AX66" s="2">
        <f t="shared" si="8"/>
        <v>7</v>
      </c>
      <c r="AY66" s="2">
        <f t="shared" si="9"/>
        <v>14</v>
      </c>
    </row>
    <row r="67" spans="11:51" ht="14.1" customHeight="1" x14ac:dyDescent="0.25">
      <c r="K67" s="30">
        <v>57</v>
      </c>
      <c r="L67" s="27">
        <f t="shared" si="10"/>
        <v>3.7125000000000004</v>
      </c>
      <c r="M67" s="16"/>
      <c r="N67" s="25">
        <f t="shared" si="11"/>
        <v>25.987500000000004</v>
      </c>
      <c r="O67" s="27">
        <f t="shared" si="12"/>
        <v>51.975000000000009</v>
      </c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23"/>
      <c r="AR67" s="2">
        <f t="shared" si="4"/>
        <v>0.71250000000000013</v>
      </c>
      <c r="AS67" s="2">
        <f t="shared" si="5"/>
        <v>0.57000000000000006</v>
      </c>
      <c r="AT67" s="2">
        <v>57</v>
      </c>
      <c r="AU67" s="2">
        <v>0.01</v>
      </c>
      <c r="AV67" s="2">
        <f t="shared" si="6"/>
        <v>1.25</v>
      </c>
      <c r="AW67" s="2">
        <f t="shared" si="7"/>
        <v>3</v>
      </c>
      <c r="AX67" s="2">
        <f t="shared" si="8"/>
        <v>7</v>
      </c>
      <c r="AY67" s="2">
        <f t="shared" si="9"/>
        <v>14</v>
      </c>
    </row>
    <row r="68" spans="11:51" ht="14.1" customHeight="1" x14ac:dyDescent="0.25">
      <c r="K68" s="30">
        <v>58</v>
      </c>
      <c r="L68" s="27">
        <f t="shared" si="10"/>
        <v>3.7250000000000001</v>
      </c>
      <c r="M68" s="16"/>
      <c r="N68" s="25">
        <f t="shared" si="11"/>
        <v>26.074999999999999</v>
      </c>
      <c r="O68" s="27">
        <f t="shared" si="12"/>
        <v>52.15</v>
      </c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23"/>
      <c r="AR68" s="2">
        <f t="shared" si="4"/>
        <v>0.72499999999999998</v>
      </c>
      <c r="AS68" s="2">
        <f t="shared" si="5"/>
        <v>0.57999999999999996</v>
      </c>
      <c r="AT68" s="2">
        <v>58</v>
      </c>
      <c r="AU68" s="2">
        <v>0.01</v>
      </c>
      <c r="AV68" s="2">
        <f t="shared" si="6"/>
        <v>1.25</v>
      </c>
      <c r="AW68" s="2">
        <f t="shared" si="7"/>
        <v>3</v>
      </c>
      <c r="AX68" s="2">
        <f t="shared" si="8"/>
        <v>7</v>
      </c>
      <c r="AY68" s="2">
        <f t="shared" si="9"/>
        <v>14</v>
      </c>
    </row>
    <row r="69" spans="11:51" ht="14.1" customHeight="1" x14ac:dyDescent="0.25">
      <c r="K69" s="30">
        <v>59</v>
      </c>
      <c r="L69" s="27">
        <f t="shared" si="10"/>
        <v>3.7374999999999998</v>
      </c>
      <c r="M69" s="16"/>
      <c r="N69" s="25">
        <f t="shared" si="11"/>
        <v>26.162499999999998</v>
      </c>
      <c r="O69" s="27">
        <f t="shared" si="12"/>
        <v>52.324999999999996</v>
      </c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23"/>
      <c r="AR69" s="2">
        <f t="shared" si="4"/>
        <v>0.73749999999999993</v>
      </c>
      <c r="AS69" s="2">
        <f t="shared" si="5"/>
        <v>0.59</v>
      </c>
      <c r="AT69" s="2">
        <v>59</v>
      </c>
      <c r="AU69" s="2">
        <v>0.01</v>
      </c>
      <c r="AV69" s="2">
        <f t="shared" si="6"/>
        <v>1.25</v>
      </c>
      <c r="AW69" s="2">
        <f t="shared" si="7"/>
        <v>3</v>
      </c>
      <c r="AX69" s="2">
        <f t="shared" si="8"/>
        <v>7</v>
      </c>
      <c r="AY69" s="2">
        <f t="shared" si="9"/>
        <v>14</v>
      </c>
    </row>
    <row r="70" spans="11:51" ht="14.1" customHeight="1" x14ac:dyDescent="0.25">
      <c r="K70" s="30">
        <v>60</v>
      </c>
      <c r="L70" s="27">
        <f t="shared" si="10"/>
        <v>3.75</v>
      </c>
      <c r="M70" s="16"/>
      <c r="N70" s="25">
        <f t="shared" si="11"/>
        <v>26.25</v>
      </c>
      <c r="O70" s="27">
        <f t="shared" si="12"/>
        <v>52.5</v>
      </c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23"/>
      <c r="AR70" s="2">
        <f t="shared" si="4"/>
        <v>0.75</v>
      </c>
      <c r="AS70" s="2">
        <f t="shared" si="5"/>
        <v>0.6</v>
      </c>
      <c r="AT70" s="2">
        <v>60</v>
      </c>
      <c r="AU70" s="2">
        <v>0.01</v>
      </c>
      <c r="AV70" s="2">
        <f t="shared" si="6"/>
        <v>1.25</v>
      </c>
      <c r="AW70" s="2">
        <f t="shared" si="7"/>
        <v>3</v>
      </c>
      <c r="AX70" s="2">
        <f t="shared" si="8"/>
        <v>7</v>
      </c>
      <c r="AY70" s="2">
        <f t="shared" si="9"/>
        <v>14</v>
      </c>
    </row>
    <row r="71" spans="11:51" ht="14.1" customHeight="1" x14ac:dyDescent="0.25">
      <c r="K71" s="30">
        <v>61</v>
      </c>
      <c r="L71" s="27">
        <f t="shared" si="10"/>
        <v>3.7625000000000002</v>
      </c>
      <c r="M71" s="16"/>
      <c r="N71" s="25">
        <f t="shared" si="11"/>
        <v>26.337500000000002</v>
      </c>
      <c r="O71" s="27">
        <f t="shared" si="12"/>
        <v>52.675000000000004</v>
      </c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23"/>
      <c r="AR71" s="2">
        <f t="shared" si="4"/>
        <v>0.76249999999999996</v>
      </c>
      <c r="AS71" s="2">
        <f t="shared" si="5"/>
        <v>0.61</v>
      </c>
      <c r="AT71" s="2">
        <v>61</v>
      </c>
      <c r="AU71" s="2">
        <v>0.01</v>
      </c>
      <c r="AV71" s="2">
        <f t="shared" si="6"/>
        <v>1.25</v>
      </c>
      <c r="AW71" s="2">
        <f t="shared" si="7"/>
        <v>3</v>
      </c>
      <c r="AX71" s="2">
        <f t="shared" si="8"/>
        <v>7</v>
      </c>
      <c r="AY71" s="2">
        <f t="shared" si="9"/>
        <v>14</v>
      </c>
    </row>
    <row r="72" spans="11:51" ht="14.1" customHeight="1" x14ac:dyDescent="0.25">
      <c r="K72" s="30">
        <v>62</v>
      </c>
      <c r="L72" s="27">
        <f t="shared" si="10"/>
        <v>3.7749999999999999</v>
      </c>
      <c r="M72" s="16"/>
      <c r="N72" s="25">
        <f t="shared" si="11"/>
        <v>26.425000000000001</v>
      </c>
      <c r="O72" s="27">
        <f t="shared" si="12"/>
        <v>52.85</v>
      </c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23"/>
      <c r="AR72" s="2">
        <f t="shared" si="4"/>
        <v>0.77500000000000002</v>
      </c>
      <c r="AS72" s="2">
        <f t="shared" si="5"/>
        <v>0.62</v>
      </c>
      <c r="AT72" s="2">
        <v>62</v>
      </c>
      <c r="AU72" s="2">
        <v>0.01</v>
      </c>
      <c r="AV72" s="2">
        <f t="shared" si="6"/>
        <v>1.25</v>
      </c>
      <c r="AW72" s="2">
        <f t="shared" si="7"/>
        <v>3</v>
      </c>
      <c r="AX72" s="2">
        <f t="shared" si="8"/>
        <v>7</v>
      </c>
      <c r="AY72" s="2">
        <f t="shared" si="9"/>
        <v>14</v>
      </c>
    </row>
    <row r="73" spans="11:51" ht="14.1" customHeight="1" x14ac:dyDescent="0.25">
      <c r="K73" s="30">
        <v>63</v>
      </c>
      <c r="L73" s="27">
        <f t="shared" si="10"/>
        <v>3.7875000000000001</v>
      </c>
      <c r="M73" s="16"/>
      <c r="N73" s="25">
        <f t="shared" si="11"/>
        <v>26.512499999999999</v>
      </c>
      <c r="O73" s="27">
        <f t="shared" si="12"/>
        <v>53.024999999999999</v>
      </c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23"/>
      <c r="AR73" s="2">
        <f t="shared" si="4"/>
        <v>0.78749999999999998</v>
      </c>
      <c r="AS73" s="2">
        <f t="shared" si="5"/>
        <v>0.63</v>
      </c>
      <c r="AT73" s="2">
        <v>63</v>
      </c>
      <c r="AU73" s="2">
        <v>0.01</v>
      </c>
      <c r="AV73" s="2">
        <f t="shared" si="6"/>
        <v>1.25</v>
      </c>
      <c r="AW73" s="2">
        <f t="shared" si="7"/>
        <v>3</v>
      </c>
      <c r="AX73" s="2">
        <f t="shared" si="8"/>
        <v>7</v>
      </c>
      <c r="AY73" s="2">
        <f t="shared" si="9"/>
        <v>14</v>
      </c>
    </row>
    <row r="74" spans="11:51" ht="14.1" customHeight="1" x14ac:dyDescent="0.25">
      <c r="K74" s="30">
        <v>64</v>
      </c>
      <c r="L74" s="27">
        <f t="shared" ref="L74:L110" si="13">AW74+AR74</f>
        <v>3.8</v>
      </c>
      <c r="M74" s="16"/>
      <c r="N74" s="25">
        <f t="shared" ref="N74:N110" si="14">L74*AX74</f>
        <v>26.599999999999998</v>
      </c>
      <c r="O74" s="27">
        <f t="shared" ref="O74:O110" si="15">L74*AY74</f>
        <v>53.199999999999996</v>
      </c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23"/>
      <c r="AR74" s="2">
        <f t="shared" si="4"/>
        <v>0.8</v>
      </c>
      <c r="AS74" s="2">
        <f t="shared" si="5"/>
        <v>0.64</v>
      </c>
      <c r="AT74" s="2">
        <v>64</v>
      </c>
      <c r="AU74" s="2">
        <v>0.01</v>
      </c>
      <c r="AV74" s="2">
        <f t="shared" si="6"/>
        <v>1.25</v>
      </c>
      <c r="AW74" s="2">
        <f t="shared" si="7"/>
        <v>3</v>
      </c>
      <c r="AX74" s="2">
        <f t="shared" si="8"/>
        <v>7</v>
      </c>
      <c r="AY74" s="2">
        <f t="shared" si="9"/>
        <v>14</v>
      </c>
    </row>
    <row r="75" spans="11:51" ht="14.1" customHeight="1" x14ac:dyDescent="0.25">
      <c r="K75" s="30">
        <v>65</v>
      </c>
      <c r="L75" s="27">
        <f t="shared" si="13"/>
        <v>3.8125</v>
      </c>
      <c r="M75" s="16"/>
      <c r="N75" s="25">
        <f t="shared" si="14"/>
        <v>26.6875</v>
      </c>
      <c r="O75" s="27">
        <f t="shared" si="15"/>
        <v>53.375</v>
      </c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23"/>
      <c r="AR75" s="2">
        <f t="shared" ref="AR75:AR110" si="16">AV75*AS75</f>
        <v>0.8125</v>
      </c>
      <c r="AS75" s="2">
        <f t="shared" ref="AS75:AS110" si="17">AT75*AU75</f>
        <v>0.65</v>
      </c>
      <c r="AT75" s="2">
        <v>65</v>
      </c>
      <c r="AU75" s="2">
        <v>0.01</v>
      </c>
      <c r="AV75" s="2">
        <f t="shared" si="6"/>
        <v>1.25</v>
      </c>
      <c r="AW75" s="2">
        <f t="shared" si="7"/>
        <v>3</v>
      </c>
      <c r="AX75" s="2">
        <f t="shared" si="8"/>
        <v>7</v>
      </c>
      <c r="AY75" s="2">
        <f t="shared" si="9"/>
        <v>14</v>
      </c>
    </row>
    <row r="76" spans="11:51" ht="14.1" customHeight="1" x14ac:dyDescent="0.25">
      <c r="K76" s="30">
        <v>66</v>
      </c>
      <c r="L76" s="27">
        <f t="shared" si="13"/>
        <v>3.8250000000000002</v>
      </c>
      <c r="M76" s="16"/>
      <c r="N76" s="25">
        <f t="shared" si="14"/>
        <v>26.775000000000002</v>
      </c>
      <c r="O76" s="27">
        <f t="shared" si="15"/>
        <v>53.550000000000004</v>
      </c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23"/>
      <c r="AR76" s="2">
        <f t="shared" si="16"/>
        <v>0.82500000000000007</v>
      </c>
      <c r="AS76" s="2">
        <f t="shared" si="17"/>
        <v>0.66</v>
      </c>
      <c r="AT76" s="2">
        <v>66</v>
      </c>
      <c r="AU76" s="2">
        <v>0.01</v>
      </c>
      <c r="AV76" s="2">
        <f t="shared" ref="AV76:AV110" si="18">AV75</f>
        <v>1.25</v>
      </c>
      <c r="AW76" s="2">
        <f t="shared" ref="AW76:AW110" si="19">AW75</f>
        <v>3</v>
      </c>
      <c r="AX76" s="2">
        <f t="shared" ref="AX76:AX110" si="20">AX75</f>
        <v>7</v>
      </c>
      <c r="AY76" s="2">
        <f t="shared" ref="AY76:AY110" si="21">AY75</f>
        <v>14</v>
      </c>
    </row>
    <row r="77" spans="11:51" ht="14.1" customHeight="1" x14ac:dyDescent="0.25">
      <c r="K77" s="30">
        <v>67</v>
      </c>
      <c r="L77" s="27">
        <f t="shared" si="13"/>
        <v>3.8374999999999999</v>
      </c>
      <c r="M77" s="16"/>
      <c r="N77" s="25">
        <f t="shared" si="14"/>
        <v>26.862500000000001</v>
      </c>
      <c r="O77" s="27">
        <f t="shared" si="15"/>
        <v>53.725000000000001</v>
      </c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23"/>
      <c r="AR77" s="2">
        <f t="shared" si="16"/>
        <v>0.83750000000000002</v>
      </c>
      <c r="AS77" s="2">
        <f t="shared" si="17"/>
        <v>0.67</v>
      </c>
      <c r="AT77" s="2">
        <v>67</v>
      </c>
      <c r="AU77" s="2">
        <v>0.01</v>
      </c>
      <c r="AV77" s="2">
        <f t="shared" si="18"/>
        <v>1.25</v>
      </c>
      <c r="AW77" s="2">
        <f t="shared" si="19"/>
        <v>3</v>
      </c>
      <c r="AX77" s="2">
        <f t="shared" si="20"/>
        <v>7</v>
      </c>
      <c r="AY77" s="2">
        <f t="shared" si="21"/>
        <v>14</v>
      </c>
    </row>
    <row r="78" spans="11:51" ht="14.1" customHeight="1" x14ac:dyDescent="0.25">
      <c r="K78" s="30">
        <v>68</v>
      </c>
      <c r="L78" s="27">
        <f t="shared" si="13"/>
        <v>3.85</v>
      </c>
      <c r="M78" s="16"/>
      <c r="N78" s="25">
        <f t="shared" si="14"/>
        <v>26.95</v>
      </c>
      <c r="O78" s="27">
        <f t="shared" si="15"/>
        <v>53.9</v>
      </c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23"/>
      <c r="AR78" s="2">
        <f t="shared" si="16"/>
        <v>0.85000000000000009</v>
      </c>
      <c r="AS78" s="2">
        <f t="shared" si="17"/>
        <v>0.68</v>
      </c>
      <c r="AT78" s="2">
        <v>68</v>
      </c>
      <c r="AU78" s="2">
        <v>0.01</v>
      </c>
      <c r="AV78" s="2">
        <f t="shared" si="18"/>
        <v>1.25</v>
      </c>
      <c r="AW78" s="2">
        <f t="shared" si="19"/>
        <v>3</v>
      </c>
      <c r="AX78" s="2">
        <f t="shared" si="20"/>
        <v>7</v>
      </c>
      <c r="AY78" s="2">
        <f t="shared" si="21"/>
        <v>14</v>
      </c>
    </row>
    <row r="79" spans="11:51" ht="14.1" customHeight="1" x14ac:dyDescent="0.25">
      <c r="K79" s="30">
        <v>69</v>
      </c>
      <c r="L79" s="27">
        <f t="shared" si="13"/>
        <v>3.8624999999999998</v>
      </c>
      <c r="M79" s="16"/>
      <c r="N79" s="25">
        <f t="shared" si="14"/>
        <v>27.037499999999998</v>
      </c>
      <c r="O79" s="27">
        <f t="shared" si="15"/>
        <v>54.074999999999996</v>
      </c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23"/>
      <c r="AR79" s="2">
        <f t="shared" si="16"/>
        <v>0.86250000000000004</v>
      </c>
      <c r="AS79" s="2">
        <f t="shared" si="17"/>
        <v>0.69000000000000006</v>
      </c>
      <c r="AT79" s="2">
        <v>69</v>
      </c>
      <c r="AU79" s="2">
        <v>0.01</v>
      </c>
      <c r="AV79" s="2">
        <f t="shared" si="18"/>
        <v>1.25</v>
      </c>
      <c r="AW79" s="2">
        <f t="shared" si="19"/>
        <v>3</v>
      </c>
      <c r="AX79" s="2">
        <f t="shared" si="20"/>
        <v>7</v>
      </c>
      <c r="AY79" s="2">
        <f t="shared" si="21"/>
        <v>14</v>
      </c>
    </row>
    <row r="80" spans="11:51" ht="14.1" customHeight="1" x14ac:dyDescent="0.25">
      <c r="K80" s="30">
        <v>70</v>
      </c>
      <c r="L80" s="27">
        <f t="shared" si="13"/>
        <v>3.875</v>
      </c>
      <c r="M80" s="16"/>
      <c r="N80" s="25">
        <f t="shared" si="14"/>
        <v>27.125</v>
      </c>
      <c r="O80" s="27">
        <f t="shared" si="15"/>
        <v>54.25</v>
      </c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23"/>
      <c r="AR80" s="2">
        <f t="shared" si="16"/>
        <v>0.87500000000000011</v>
      </c>
      <c r="AS80" s="2">
        <f t="shared" si="17"/>
        <v>0.70000000000000007</v>
      </c>
      <c r="AT80" s="2">
        <v>70</v>
      </c>
      <c r="AU80" s="2">
        <v>0.01</v>
      </c>
      <c r="AV80" s="2">
        <f t="shared" si="18"/>
        <v>1.25</v>
      </c>
      <c r="AW80" s="2">
        <f t="shared" si="19"/>
        <v>3</v>
      </c>
      <c r="AX80" s="2">
        <f t="shared" si="20"/>
        <v>7</v>
      </c>
      <c r="AY80" s="2">
        <f t="shared" si="21"/>
        <v>14</v>
      </c>
    </row>
    <row r="81" spans="11:51" ht="14.1" customHeight="1" x14ac:dyDescent="0.25">
      <c r="K81" s="30">
        <v>71</v>
      </c>
      <c r="L81" s="27">
        <f t="shared" si="13"/>
        <v>3.8875000000000002</v>
      </c>
      <c r="M81" s="16"/>
      <c r="N81" s="25">
        <f t="shared" si="14"/>
        <v>27.212500000000002</v>
      </c>
      <c r="O81" s="27">
        <f t="shared" si="15"/>
        <v>54.425000000000004</v>
      </c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23"/>
      <c r="AR81" s="2">
        <f t="shared" si="16"/>
        <v>0.88749999999999996</v>
      </c>
      <c r="AS81" s="2">
        <f t="shared" si="17"/>
        <v>0.71</v>
      </c>
      <c r="AT81" s="2">
        <v>71</v>
      </c>
      <c r="AU81" s="2">
        <v>0.01</v>
      </c>
      <c r="AV81" s="2">
        <f t="shared" si="18"/>
        <v>1.25</v>
      </c>
      <c r="AW81" s="2">
        <f t="shared" si="19"/>
        <v>3</v>
      </c>
      <c r="AX81" s="2">
        <f t="shared" si="20"/>
        <v>7</v>
      </c>
      <c r="AY81" s="2">
        <f t="shared" si="21"/>
        <v>14</v>
      </c>
    </row>
    <row r="82" spans="11:51" ht="14.1" customHeight="1" x14ac:dyDescent="0.25">
      <c r="K82" s="30">
        <v>72</v>
      </c>
      <c r="L82" s="27">
        <f t="shared" si="13"/>
        <v>3.9</v>
      </c>
      <c r="M82" s="16"/>
      <c r="N82" s="25">
        <f t="shared" si="14"/>
        <v>27.3</v>
      </c>
      <c r="O82" s="27">
        <f t="shared" si="15"/>
        <v>54.6</v>
      </c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23"/>
      <c r="AR82" s="2">
        <f t="shared" si="16"/>
        <v>0.89999999999999991</v>
      </c>
      <c r="AS82" s="2">
        <f t="shared" si="17"/>
        <v>0.72</v>
      </c>
      <c r="AT82" s="2">
        <v>72</v>
      </c>
      <c r="AU82" s="2">
        <v>0.01</v>
      </c>
      <c r="AV82" s="2">
        <f t="shared" si="18"/>
        <v>1.25</v>
      </c>
      <c r="AW82" s="2">
        <f t="shared" si="19"/>
        <v>3</v>
      </c>
      <c r="AX82" s="2">
        <f t="shared" si="20"/>
        <v>7</v>
      </c>
      <c r="AY82" s="2">
        <f t="shared" si="21"/>
        <v>14</v>
      </c>
    </row>
    <row r="83" spans="11:51" ht="14.1" customHeight="1" x14ac:dyDescent="0.25">
      <c r="K83" s="30">
        <v>73</v>
      </c>
      <c r="L83" s="27">
        <f t="shared" si="13"/>
        <v>3.9125000000000001</v>
      </c>
      <c r="M83" s="16"/>
      <c r="N83" s="25">
        <f t="shared" si="14"/>
        <v>27.387499999999999</v>
      </c>
      <c r="O83" s="27">
        <f t="shared" si="15"/>
        <v>54.774999999999999</v>
      </c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23"/>
      <c r="AR83" s="2">
        <f t="shared" si="16"/>
        <v>0.91249999999999998</v>
      </c>
      <c r="AS83" s="2">
        <f t="shared" si="17"/>
        <v>0.73</v>
      </c>
      <c r="AT83" s="2">
        <v>73</v>
      </c>
      <c r="AU83" s="2">
        <v>0.01</v>
      </c>
      <c r="AV83" s="2">
        <f t="shared" si="18"/>
        <v>1.25</v>
      </c>
      <c r="AW83" s="2">
        <f t="shared" si="19"/>
        <v>3</v>
      </c>
      <c r="AX83" s="2">
        <f t="shared" si="20"/>
        <v>7</v>
      </c>
      <c r="AY83" s="2">
        <f t="shared" si="21"/>
        <v>14</v>
      </c>
    </row>
    <row r="84" spans="11:51" ht="14.1" customHeight="1" x14ac:dyDescent="0.25">
      <c r="K84" s="30">
        <v>74</v>
      </c>
      <c r="L84" s="27">
        <f t="shared" si="13"/>
        <v>3.9249999999999998</v>
      </c>
      <c r="M84" s="16"/>
      <c r="N84" s="25">
        <f t="shared" si="14"/>
        <v>27.474999999999998</v>
      </c>
      <c r="O84" s="27">
        <f t="shared" si="15"/>
        <v>54.949999999999996</v>
      </c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23"/>
      <c r="AR84" s="2">
        <f t="shared" si="16"/>
        <v>0.92500000000000004</v>
      </c>
      <c r="AS84" s="2">
        <f t="shared" si="17"/>
        <v>0.74</v>
      </c>
      <c r="AT84" s="2">
        <v>74</v>
      </c>
      <c r="AU84" s="2">
        <v>0.01</v>
      </c>
      <c r="AV84" s="2">
        <f t="shared" si="18"/>
        <v>1.25</v>
      </c>
      <c r="AW84" s="2">
        <f t="shared" si="19"/>
        <v>3</v>
      </c>
      <c r="AX84" s="2">
        <f t="shared" si="20"/>
        <v>7</v>
      </c>
      <c r="AY84" s="2">
        <f t="shared" si="21"/>
        <v>14</v>
      </c>
    </row>
    <row r="85" spans="11:51" ht="14.1" customHeight="1" x14ac:dyDescent="0.25">
      <c r="K85" s="30">
        <v>75</v>
      </c>
      <c r="L85" s="27">
        <f t="shared" si="13"/>
        <v>3.9375</v>
      </c>
      <c r="M85" s="16"/>
      <c r="N85" s="25">
        <f t="shared" si="14"/>
        <v>27.5625</v>
      </c>
      <c r="O85" s="27">
        <f t="shared" si="15"/>
        <v>55.125</v>
      </c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23"/>
      <c r="AR85" s="2">
        <f t="shared" si="16"/>
        <v>0.9375</v>
      </c>
      <c r="AS85" s="2">
        <f t="shared" si="17"/>
        <v>0.75</v>
      </c>
      <c r="AT85" s="2">
        <v>75</v>
      </c>
      <c r="AU85" s="2">
        <v>0.01</v>
      </c>
      <c r="AV85" s="2">
        <f t="shared" si="18"/>
        <v>1.25</v>
      </c>
      <c r="AW85" s="2">
        <f t="shared" si="19"/>
        <v>3</v>
      </c>
      <c r="AX85" s="2">
        <f t="shared" si="20"/>
        <v>7</v>
      </c>
      <c r="AY85" s="2">
        <f t="shared" si="21"/>
        <v>14</v>
      </c>
    </row>
    <row r="86" spans="11:51" ht="14.1" customHeight="1" x14ac:dyDescent="0.25">
      <c r="K86" s="30">
        <v>76</v>
      </c>
      <c r="L86" s="27">
        <f t="shared" si="13"/>
        <v>3.95</v>
      </c>
      <c r="M86" s="16"/>
      <c r="N86" s="25">
        <f t="shared" si="14"/>
        <v>27.650000000000002</v>
      </c>
      <c r="O86" s="27">
        <f t="shared" si="15"/>
        <v>55.300000000000004</v>
      </c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23"/>
      <c r="AR86" s="2">
        <f t="shared" si="16"/>
        <v>0.95</v>
      </c>
      <c r="AS86" s="2">
        <f t="shared" si="17"/>
        <v>0.76</v>
      </c>
      <c r="AT86" s="2">
        <v>76</v>
      </c>
      <c r="AU86" s="2">
        <v>0.01</v>
      </c>
      <c r="AV86" s="2">
        <f t="shared" si="18"/>
        <v>1.25</v>
      </c>
      <c r="AW86" s="2">
        <f t="shared" si="19"/>
        <v>3</v>
      </c>
      <c r="AX86" s="2">
        <f t="shared" si="20"/>
        <v>7</v>
      </c>
      <c r="AY86" s="2">
        <f t="shared" si="21"/>
        <v>14</v>
      </c>
    </row>
    <row r="87" spans="11:51" ht="14.1" customHeight="1" x14ac:dyDescent="0.25">
      <c r="K87" s="30">
        <v>77</v>
      </c>
      <c r="L87" s="27">
        <f t="shared" si="13"/>
        <v>3.9624999999999999</v>
      </c>
      <c r="M87" s="16"/>
      <c r="N87" s="25">
        <f t="shared" si="14"/>
        <v>27.737500000000001</v>
      </c>
      <c r="O87" s="27">
        <f t="shared" si="15"/>
        <v>55.475000000000001</v>
      </c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23"/>
      <c r="AR87" s="2">
        <f t="shared" si="16"/>
        <v>0.96250000000000002</v>
      </c>
      <c r="AS87" s="2">
        <f t="shared" si="17"/>
        <v>0.77</v>
      </c>
      <c r="AT87" s="2">
        <v>77</v>
      </c>
      <c r="AU87" s="2">
        <v>0.01</v>
      </c>
      <c r="AV87" s="2">
        <f t="shared" si="18"/>
        <v>1.25</v>
      </c>
      <c r="AW87" s="2">
        <f t="shared" si="19"/>
        <v>3</v>
      </c>
      <c r="AX87" s="2">
        <f t="shared" si="20"/>
        <v>7</v>
      </c>
      <c r="AY87" s="2">
        <f t="shared" si="21"/>
        <v>14</v>
      </c>
    </row>
    <row r="88" spans="11:51" ht="14.1" customHeight="1" x14ac:dyDescent="0.25">
      <c r="K88" s="30">
        <v>78</v>
      </c>
      <c r="L88" s="27">
        <f t="shared" si="13"/>
        <v>3.9750000000000001</v>
      </c>
      <c r="M88" s="16"/>
      <c r="N88" s="25">
        <f t="shared" si="14"/>
        <v>27.824999999999999</v>
      </c>
      <c r="O88" s="27">
        <f t="shared" si="15"/>
        <v>55.65</v>
      </c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23"/>
      <c r="AR88" s="2">
        <f t="shared" si="16"/>
        <v>0.97500000000000009</v>
      </c>
      <c r="AS88" s="2">
        <f t="shared" si="17"/>
        <v>0.78</v>
      </c>
      <c r="AT88" s="2">
        <v>78</v>
      </c>
      <c r="AU88" s="2">
        <v>0.01</v>
      </c>
      <c r="AV88" s="2">
        <f t="shared" si="18"/>
        <v>1.25</v>
      </c>
      <c r="AW88" s="2">
        <f t="shared" si="19"/>
        <v>3</v>
      </c>
      <c r="AX88" s="2">
        <f t="shared" si="20"/>
        <v>7</v>
      </c>
      <c r="AY88" s="2">
        <f t="shared" si="21"/>
        <v>14</v>
      </c>
    </row>
    <row r="89" spans="11:51" ht="14.1" customHeight="1" x14ac:dyDescent="0.25">
      <c r="K89" s="30">
        <v>79</v>
      </c>
      <c r="L89" s="27">
        <f t="shared" si="13"/>
        <v>3.9874999999999998</v>
      </c>
      <c r="M89" s="16"/>
      <c r="N89" s="25">
        <f t="shared" si="14"/>
        <v>27.912499999999998</v>
      </c>
      <c r="O89" s="27">
        <f t="shared" si="15"/>
        <v>55.824999999999996</v>
      </c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23"/>
      <c r="AR89" s="2">
        <f t="shared" si="16"/>
        <v>0.98750000000000004</v>
      </c>
      <c r="AS89" s="2">
        <f t="shared" si="17"/>
        <v>0.79</v>
      </c>
      <c r="AT89" s="2">
        <v>79</v>
      </c>
      <c r="AU89" s="2">
        <v>0.01</v>
      </c>
      <c r="AV89" s="2">
        <f t="shared" si="18"/>
        <v>1.25</v>
      </c>
      <c r="AW89" s="2">
        <f t="shared" si="19"/>
        <v>3</v>
      </c>
      <c r="AX89" s="2">
        <f t="shared" si="20"/>
        <v>7</v>
      </c>
      <c r="AY89" s="2">
        <f t="shared" si="21"/>
        <v>14</v>
      </c>
    </row>
    <row r="90" spans="11:51" ht="14.1" customHeight="1" x14ac:dyDescent="0.25">
      <c r="K90" s="30">
        <v>80</v>
      </c>
      <c r="L90" s="27">
        <f t="shared" si="13"/>
        <v>4</v>
      </c>
      <c r="M90" s="16"/>
      <c r="N90" s="25">
        <f t="shared" si="14"/>
        <v>28</v>
      </c>
      <c r="O90" s="27">
        <f t="shared" si="15"/>
        <v>56</v>
      </c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23"/>
      <c r="AR90" s="2">
        <f t="shared" si="16"/>
        <v>1</v>
      </c>
      <c r="AS90" s="2">
        <f t="shared" si="17"/>
        <v>0.8</v>
      </c>
      <c r="AT90" s="2">
        <v>80</v>
      </c>
      <c r="AU90" s="2">
        <v>0.01</v>
      </c>
      <c r="AV90" s="2">
        <f t="shared" si="18"/>
        <v>1.25</v>
      </c>
      <c r="AW90" s="2">
        <f t="shared" si="19"/>
        <v>3</v>
      </c>
      <c r="AX90" s="2">
        <f t="shared" si="20"/>
        <v>7</v>
      </c>
      <c r="AY90" s="2">
        <f t="shared" si="21"/>
        <v>14</v>
      </c>
    </row>
    <row r="91" spans="11:51" ht="14.1" customHeight="1" x14ac:dyDescent="0.25">
      <c r="K91" s="30">
        <v>81</v>
      </c>
      <c r="L91" s="27">
        <f t="shared" si="13"/>
        <v>4.0125000000000002</v>
      </c>
      <c r="M91" s="16"/>
      <c r="N91" s="25">
        <f t="shared" si="14"/>
        <v>28.087500000000002</v>
      </c>
      <c r="O91" s="27">
        <f t="shared" si="15"/>
        <v>56.175000000000004</v>
      </c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23"/>
      <c r="AR91" s="2">
        <f t="shared" si="16"/>
        <v>1.0125000000000002</v>
      </c>
      <c r="AS91" s="2">
        <f t="shared" si="17"/>
        <v>0.81</v>
      </c>
      <c r="AT91" s="2">
        <v>81</v>
      </c>
      <c r="AU91" s="2">
        <v>0.01</v>
      </c>
      <c r="AV91" s="2">
        <f t="shared" si="18"/>
        <v>1.25</v>
      </c>
      <c r="AW91" s="2">
        <f t="shared" si="19"/>
        <v>3</v>
      </c>
      <c r="AX91" s="2">
        <f t="shared" si="20"/>
        <v>7</v>
      </c>
      <c r="AY91" s="2">
        <f t="shared" si="21"/>
        <v>14</v>
      </c>
    </row>
    <row r="92" spans="11:51" ht="14.1" customHeight="1" x14ac:dyDescent="0.25">
      <c r="K92" s="30">
        <v>82</v>
      </c>
      <c r="L92" s="27">
        <f t="shared" si="13"/>
        <v>4.0250000000000004</v>
      </c>
      <c r="M92" s="16"/>
      <c r="N92" s="25">
        <f t="shared" si="14"/>
        <v>28.175000000000004</v>
      </c>
      <c r="O92" s="27">
        <f t="shared" si="15"/>
        <v>56.350000000000009</v>
      </c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23"/>
      <c r="AR92" s="2">
        <f t="shared" si="16"/>
        <v>1.0250000000000001</v>
      </c>
      <c r="AS92" s="2">
        <f t="shared" si="17"/>
        <v>0.82000000000000006</v>
      </c>
      <c r="AT92" s="2">
        <v>82</v>
      </c>
      <c r="AU92" s="2">
        <v>0.01</v>
      </c>
      <c r="AV92" s="2">
        <f t="shared" si="18"/>
        <v>1.25</v>
      </c>
      <c r="AW92" s="2">
        <f t="shared" si="19"/>
        <v>3</v>
      </c>
      <c r="AX92" s="2">
        <f t="shared" si="20"/>
        <v>7</v>
      </c>
      <c r="AY92" s="2">
        <f t="shared" si="21"/>
        <v>14</v>
      </c>
    </row>
    <row r="93" spans="11:51" ht="14.1" customHeight="1" x14ac:dyDescent="0.25">
      <c r="K93" s="30">
        <v>83</v>
      </c>
      <c r="L93" s="27">
        <f t="shared" si="13"/>
        <v>4.0374999999999996</v>
      </c>
      <c r="M93" s="16"/>
      <c r="N93" s="25">
        <f t="shared" si="14"/>
        <v>28.262499999999996</v>
      </c>
      <c r="O93" s="27">
        <f t="shared" si="15"/>
        <v>56.524999999999991</v>
      </c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23"/>
      <c r="AR93" s="2">
        <f t="shared" si="16"/>
        <v>1.0375000000000001</v>
      </c>
      <c r="AS93" s="2">
        <f t="shared" si="17"/>
        <v>0.83000000000000007</v>
      </c>
      <c r="AT93" s="2">
        <v>83</v>
      </c>
      <c r="AU93" s="2">
        <v>0.01</v>
      </c>
      <c r="AV93" s="2">
        <f t="shared" si="18"/>
        <v>1.25</v>
      </c>
      <c r="AW93" s="2">
        <f t="shared" si="19"/>
        <v>3</v>
      </c>
      <c r="AX93" s="2">
        <f t="shared" si="20"/>
        <v>7</v>
      </c>
      <c r="AY93" s="2">
        <f t="shared" si="21"/>
        <v>14</v>
      </c>
    </row>
    <row r="94" spans="11:51" ht="14.1" customHeight="1" x14ac:dyDescent="0.25">
      <c r="K94" s="30">
        <v>84</v>
      </c>
      <c r="L94" s="27">
        <f t="shared" si="13"/>
        <v>4.05</v>
      </c>
      <c r="M94" s="16"/>
      <c r="N94" s="25">
        <f t="shared" si="14"/>
        <v>28.349999999999998</v>
      </c>
      <c r="O94" s="27">
        <f t="shared" si="15"/>
        <v>56.699999999999996</v>
      </c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23"/>
      <c r="AR94" s="2">
        <f t="shared" si="16"/>
        <v>1.05</v>
      </c>
      <c r="AS94" s="2">
        <f t="shared" si="17"/>
        <v>0.84</v>
      </c>
      <c r="AT94" s="2">
        <v>84</v>
      </c>
      <c r="AU94" s="2">
        <v>0.01</v>
      </c>
      <c r="AV94" s="2">
        <f t="shared" si="18"/>
        <v>1.25</v>
      </c>
      <c r="AW94" s="2">
        <f t="shared" si="19"/>
        <v>3</v>
      </c>
      <c r="AX94" s="2">
        <f t="shared" si="20"/>
        <v>7</v>
      </c>
      <c r="AY94" s="2">
        <f t="shared" si="21"/>
        <v>14</v>
      </c>
    </row>
    <row r="95" spans="11:51" ht="14.1" customHeight="1" x14ac:dyDescent="0.25">
      <c r="K95" s="30">
        <v>85</v>
      </c>
      <c r="L95" s="27">
        <f t="shared" si="13"/>
        <v>4.0625</v>
      </c>
      <c r="M95" s="16"/>
      <c r="N95" s="25">
        <f t="shared" si="14"/>
        <v>28.4375</v>
      </c>
      <c r="O95" s="27">
        <f t="shared" si="15"/>
        <v>56.875</v>
      </c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23"/>
      <c r="AR95" s="2">
        <f t="shared" si="16"/>
        <v>1.0625</v>
      </c>
      <c r="AS95" s="2">
        <f t="shared" si="17"/>
        <v>0.85</v>
      </c>
      <c r="AT95" s="2">
        <v>85</v>
      </c>
      <c r="AU95" s="2">
        <v>0.01</v>
      </c>
      <c r="AV95" s="2">
        <f t="shared" si="18"/>
        <v>1.25</v>
      </c>
      <c r="AW95" s="2">
        <f t="shared" si="19"/>
        <v>3</v>
      </c>
      <c r="AX95" s="2">
        <f t="shared" si="20"/>
        <v>7</v>
      </c>
      <c r="AY95" s="2">
        <f t="shared" si="21"/>
        <v>14</v>
      </c>
    </row>
    <row r="96" spans="11:51" ht="14.1" customHeight="1" x14ac:dyDescent="0.25">
      <c r="K96" s="30">
        <v>86</v>
      </c>
      <c r="L96" s="27">
        <f t="shared" si="13"/>
        <v>4.0750000000000002</v>
      </c>
      <c r="M96" s="16"/>
      <c r="N96" s="25">
        <f t="shared" si="14"/>
        <v>28.525000000000002</v>
      </c>
      <c r="O96" s="27">
        <f t="shared" si="15"/>
        <v>57.050000000000004</v>
      </c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23"/>
      <c r="AR96" s="2">
        <f t="shared" si="16"/>
        <v>1.075</v>
      </c>
      <c r="AS96" s="2">
        <f t="shared" si="17"/>
        <v>0.86</v>
      </c>
      <c r="AT96" s="2">
        <v>86</v>
      </c>
      <c r="AU96" s="2">
        <v>0.01</v>
      </c>
      <c r="AV96" s="2">
        <f t="shared" si="18"/>
        <v>1.25</v>
      </c>
      <c r="AW96" s="2">
        <f t="shared" si="19"/>
        <v>3</v>
      </c>
      <c r="AX96" s="2">
        <f t="shared" si="20"/>
        <v>7</v>
      </c>
      <c r="AY96" s="2">
        <f t="shared" si="21"/>
        <v>14</v>
      </c>
    </row>
    <row r="97" spans="11:51" ht="14.1" customHeight="1" x14ac:dyDescent="0.25">
      <c r="K97" s="30">
        <v>87</v>
      </c>
      <c r="L97" s="27">
        <f t="shared" si="13"/>
        <v>4.0875000000000004</v>
      </c>
      <c r="M97" s="16"/>
      <c r="N97" s="25">
        <f t="shared" si="14"/>
        <v>28.612500000000004</v>
      </c>
      <c r="O97" s="27">
        <f t="shared" si="15"/>
        <v>57.225000000000009</v>
      </c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23"/>
      <c r="AR97" s="2">
        <f t="shared" si="16"/>
        <v>1.0874999999999999</v>
      </c>
      <c r="AS97" s="2">
        <f t="shared" si="17"/>
        <v>0.87</v>
      </c>
      <c r="AT97" s="2">
        <v>87</v>
      </c>
      <c r="AU97" s="2">
        <v>0.01</v>
      </c>
      <c r="AV97" s="2">
        <f t="shared" si="18"/>
        <v>1.25</v>
      </c>
      <c r="AW97" s="2">
        <f t="shared" si="19"/>
        <v>3</v>
      </c>
      <c r="AX97" s="2">
        <f t="shared" si="20"/>
        <v>7</v>
      </c>
      <c r="AY97" s="2">
        <f t="shared" si="21"/>
        <v>14</v>
      </c>
    </row>
    <row r="98" spans="11:51" ht="14.1" customHeight="1" x14ac:dyDescent="0.25">
      <c r="K98" s="30">
        <v>88</v>
      </c>
      <c r="L98" s="27">
        <f t="shared" si="13"/>
        <v>4.0999999999999996</v>
      </c>
      <c r="M98" s="16"/>
      <c r="N98" s="25">
        <f t="shared" si="14"/>
        <v>28.699999999999996</v>
      </c>
      <c r="O98" s="27">
        <f t="shared" si="15"/>
        <v>57.399999999999991</v>
      </c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23"/>
      <c r="AR98" s="2">
        <f t="shared" si="16"/>
        <v>1.1000000000000001</v>
      </c>
      <c r="AS98" s="2">
        <f t="shared" si="17"/>
        <v>0.88</v>
      </c>
      <c r="AT98" s="2">
        <v>88</v>
      </c>
      <c r="AU98" s="2">
        <v>0.01</v>
      </c>
      <c r="AV98" s="2">
        <f t="shared" si="18"/>
        <v>1.25</v>
      </c>
      <c r="AW98" s="2">
        <f t="shared" si="19"/>
        <v>3</v>
      </c>
      <c r="AX98" s="2">
        <f t="shared" si="20"/>
        <v>7</v>
      </c>
      <c r="AY98" s="2">
        <f t="shared" si="21"/>
        <v>14</v>
      </c>
    </row>
    <row r="99" spans="11:51" ht="14.1" customHeight="1" x14ac:dyDescent="0.25">
      <c r="K99" s="30">
        <v>89</v>
      </c>
      <c r="L99" s="27">
        <f t="shared" si="13"/>
        <v>4.1124999999999998</v>
      </c>
      <c r="M99" s="16"/>
      <c r="N99" s="25">
        <f t="shared" si="14"/>
        <v>28.787499999999998</v>
      </c>
      <c r="O99" s="27">
        <f t="shared" si="15"/>
        <v>57.574999999999996</v>
      </c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23"/>
      <c r="AR99" s="2">
        <f t="shared" si="16"/>
        <v>1.1125</v>
      </c>
      <c r="AS99" s="2">
        <f t="shared" si="17"/>
        <v>0.89</v>
      </c>
      <c r="AT99" s="2">
        <v>89</v>
      </c>
      <c r="AU99" s="2">
        <v>0.01</v>
      </c>
      <c r="AV99" s="2">
        <f t="shared" si="18"/>
        <v>1.25</v>
      </c>
      <c r="AW99" s="2">
        <f t="shared" si="19"/>
        <v>3</v>
      </c>
      <c r="AX99" s="2">
        <f t="shared" si="20"/>
        <v>7</v>
      </c>
      <c r="AY99" s="2">
        <f t="shared" si="21"/>
        <v>14</v>
      </c>
    </row>
    <row r="100" spans="11:51" ht="14.1" customHeight="1" x14ac:dyDescent="0.25">
      <c r="K100" s="30">
        <v>90</v>
      </c>
      <c r="L100" s="27">
        <f t="shared" si="13"/>
        <v>4.125</v>
      </c>
      <c r="M100" s="16"/>
      <c r="N100" s="25">
        <f t="shared" si="14"/>
        <v>28.875</v>
      </c>
      <c r="O100" s="27">
        <f t="shared" si="15"/>
        <v>57.75</v>
      </c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23"/>
      <c r="AR100" s="2">
        <f t="shared" si="16"/>
        <v>1.125</v>
      </c>
      <c r="AS100" s="2">
        <f t="shared" si="17"/>
        <v>0.9</v>
      </c>
      <c r="AT100" s="2">
        <v>90</v>
      </c>
      <c r="AU100" s="2">
        <v>0.01</v>
      </c>
      <c r="AV100" s="2">
        <f t="shared" si="18"/>
        <v>1.25</v>
      </c>
      <c r="AW100" s="2">
        <f t="shared" si="19"/>
        <v>3</v>
      </c>
      <c r="AX100" s="2">
        <f t="shared" si="20"/>
        <v>7</v>
      </c>
      <c r="AY100" s="2">
        <f t="shared" si="21"/>
        <v>14</v>
      </c>
    </row>
    <row r="101" spans="11:51" ht="14.1" customHeight="1" x14ac:dyDescent="0.25">
      <c r="K101" s="30">
        <v>91</v>
      </c>
      <c r="L101" s="27">
        <f t="shared" si="13"/>
        <v>4.1375000000000002</v>
      </c>
      <c r="M101" s="16"/>
      <c r="N101" s="25">
        <f t="shared" si="14"/>
        <v>28.962500000000002</v>
      </c>
      <c r="O101" s="27">
        <f t="shared" si="15"/>
        <v>57.925000000000004</v>
      </c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23"/>
      <c r="AR101" s="2">
        <f t="shared" si="16"/>
        <v>1.1375</v>
      </c>
      <c r="AS101" s="2">
        <f t="shared" si="17"/>
        <v>0.91</v>
      </c>
      <c r="AT101" s="2">
        <v>91</v>
      </c>
      <c r="AU101" s="2">
        <v>0.01</v>
      </c>
      <c r="AV101" s="2">
        <f t="shared" si="18"/>
        <v>1.25</v>
      </c>
      <c r="AW101" s="2">
        <f t="shared" si="19"/>
        <v>3</v>
      </c>
      <c r="AX101" s="2">
        <f t="shared" si="20"/>
        <v>7</v>
      </c>
      <c r="AY101" s="2">
        <f t="shared" si="21"/>
        <v>14</v>
      </c>
    </row>
    <row r="102" spans="11:51" ht="14.1" customHeight="1" x14ac:dyDescent="0.25">
      <c r="K102" s="30">
        <v>92</v>
      </c>
      <c r="L102" s="27">
        <f t="shared" si="13"/>
        <v>4.1500000000000004</v>
      </c>
      <c r="M102" s="16"/>
      <c r="N102" s="25">
        <f t="shared" si="14"/>
        <v>29.050000000000004</v>
      </c>
      <c r="O102" s="27">
        <f t="shared" si="15"/>
        <v>58.100000000000009</v>
      </c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23"/>
      <c r="AR102" s="2">
        <f t="shared" si="16"/>
        <v>1.1500000000000001</v>
      </c>
      <c r="AS102" s="2">
        <f t="shared" si="17"/>
        <v>0.92</v>
      </c>
      <c r="AT102" s="2">
        <v>92</v>
      </c>
      <c r="AU102" s="2">
        <v>0.01</v>
      </c>
      <c r="AV102" s="2">
        <f t="shared" si="18"/>
        <v>1.25</v>
      </c>
      <c r="AW102" s="2">
        <f t="shared" si="19"/>
        <v>3</v>
      </c>
      <c r="AX102" s="2">
        <f t="shared" si="20"/>
        <v>7</v>
      </c>
      <c r="AY102" s="2">
        <f t="shared" si="21"/>
        <v>14</v>
      </c>
    </row>
    <row r="103" spans="11:51" ht="14.1" customHeight="1" x14ac:dyDescent="0.25">
      <c r="K103" s="30">
        <v>93</v>
      </c>
      <c r="L103" s="27">
        <f t="shared" si="13"/>
        <v>4.1624999999999996</v>
      </c>
      <c r="M103" s="16"/>
      <c r="N103" s="25">
        <f t="shared" si="14"/>
        <v>29.137499999999996</v>
      </c>
      <c r="O103" s="27">
        <f t="shared" si="15"/>
        <v>58.274999999999991</v>
      </c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23"/>
      <c r="AR103" s="2">
        <f t="shared" si="16"/>
        <v>1.1625000000000001</v>
      </c>
      <c r="AS103" s="2">
        <f t="shared" si="17"/>
        <v>0.93</v>
      </c>
      <c r="AT103" s="2">
        <v>93</v>
      </c>
      <c r="AU103" s="2">
        <v>0.01</v>
      </c>
      <c r="AV103" s="2">
        <f t="shared" si="18"/>
        <v>1.25</v>
      </c>
      <c r="AW103" s="2">
        <f t="shared" si="19"/>
        <v>3</v>
      </c>
      <c r="AX103" s="2">
        <f t="shared" si="20"/>
        <v>7</v>
      </c>
      <c r="AY103" s="2">
        <f t="shared" si="21"/>
        <v>14</v>
      </c>
    </row>
    <row r="104" spans="11:51" ht="14.1" customHeight="1" x14ac:dyDescent="0.25">
      <c r="K104" s="30">
        <v>94</v>
      </c>
      <c r="L104" s="27">
        <f t="shared" si="13"/>
        <v>4.1749999999999998</v>
      </c>
      <c r="M104" s="16"/>
      <c r="N104" s="25">
        <f t="shared" si="14"/>
        <v>29.224999999999998</v>
      </c>
      <c r="O104" s="27">
        <f t="shared" si="15"/>
        <v>58.449999999999996</v>
      </c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23"/>
      <c r="AR104" s="2">
        <f t="shared" si="16"/>
        <v>1.175</v>
      </c>
      <c r="AS104" s="2">
        <f t="shared" si="17"/>
        <v>0.94000000000000006</v>
      </c>
      <c r="AT104" s="2">
        <v>94</v>
      </c>
      <c r="AU104" s="2">
        <v>0.01</v>
      </c>
      <c r="AV104" s="2">
        <f t="shared" si="18"/>
        <v>1.25</v>
      </c>
      <c r="AW104" s="2">
        <f t="shared" si="19"/>
        <v>3</v>
      </c>
      <c r="AX104" s="2">
        <f t="shared" si="20"/>
        <v>7</v>
      </c>
      <c r="AY104" s="2">
        <f t="shared" si="21"/>
        <v>14</v>
      </c>
    </row>
    <row r="105" spans="11:51" ht="14.1" customHeight="1" x14ac:dyDescent="0.25">
      <c r="K105" s="30">
        <v>95</v>
      </c>
      <c r="L105" s="27">
        <f t="shared" si="13"/>
        <v>4.1875</v>
      </c>
      <c r="M105" s="16"/>
      <c r="N105" s="25">
        <f t="shared" si="14"/>
        <v>29.3125</v>
      </c>
      <c r="O105" s="27">
        <f t="shared" si="15"/>
        <v>58.625</v>
      </c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23"/>
      <c r="AR105" s="2">
        <f t="shared" si="16"/>
        <v>1.1875</v>
      </c>
      <c r="AS105" s="2">
        <f t="shared" si="17"/>
        <v>0.95000000000000007</v>
      </c>
      <c r="AT105" s="2">
        <v>95</v>
      </c>
      <c r="AU105" s="2">
        <v>0.01</v>
      </c>
      <c r="AV105" s="2">
        <f t="shared" si="18"/>
        <v>1.25</v>
      </c>
      <c r="AW105" s="2">
        <f t="shared" si="19"/>
        <v>3</v>
      </c>
      <c r="AX105" s="2">
        <f t="shared" si="20"/>
        <v>7</v>
      </c>
      <c r="AY105" s="2">
        <f t="shared" si="21"/>
        <v>14</v>
      </c>
    </row>
    <row r="106" spans="11:51" ht="14.1" customHeight="1" x14ac:dyDescent="0.25">
      <c r="K106" s="30">
        <v>96</v>
      </c>
      <c r="L106" s="27">
        <f t="shared" si="13"/>
        <v>4.2</v>
      </c>
      <c r="M106" s="16"/>
      <c r="N106" s="25">
        <f t="shared" si="14"/>
        <v>29.400000000000002</v>
      </c>
      <c r="O106" s="27">
        <f t="shared" si="15"/>
        <v>58.800000000000004</v>
      </c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23"/>
      <c r="AR106" s="2">
        <f t="shared" si="16"/>
        <v>1.2</v>
      </c>
      <c r="AS106" s="2">
        <f t="shared" si="17"/>
        <v>0.96</v>
      </c>
      <c r="AT106" s="2">
        <v>96</v>
      </c>
      <c r="AU106" s="2">
        <v>0.01</v>
      </c>
      <c r="AV106" s="2">
        <f t="shared" si="18"/>
        <v>1.25</v>
      </c>
      <c r="AW106" s="2">
        <f t="shared" si="19"/>
        <v>3</v>
      </c>
      <c r="AX106" s="2">
        <f t="shared" si="20"/>
        <v>7</v>
      </c>
      <c r="AY106" s="2">
        <f t="shared" si="21"/>
        <v>14</v>
      </c>
    </row>
    <row r="107" spans="11:51" ht="14.1" customHeight="1" x14ac:dyDescent="0.25">
      <c r="K107" s="30">
        <v>97</v>
      </c>
      <c r="L107" s="27">
        <f t="shared" si="13"/>
        <v>4.2125000000000004</v>
      </c>
      <c r="M107" s="16"/>
      <c r="N107" s="25">
        <f t="shared" si="14"/>
        <v>29.487500000000004</v>
      </c>
      <c r="O107" s="27">
        <f t="shared" si="15"/>
        <v>58.975000000000009</v>
      </c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23"/>
      <c r="AR107" s="2">
        <f t="shared" si="16"/>
        <v>1.2124999999999999</v>
      </c>
      <c r="AS107" s="2">
        <f t="shared" si="17"/>
        <v>0.97</v>
      </c>
      <c r="AT107" s="2">
        <v>97</v>
      </c>
      <c r="AU107" s="2">
        <v>0.01</v>
      </c>
      <c r="AV107" s="2">
        <f t="shared" si="18"/>
        <v>1.25</v>
      </c>
      <c r="AW107" s="2">
        <f t="shared" si="19"/>
        <v>3</v>
      </c>
      <c r="AX107" s="2">
        <f t="shared" si="20"/>
        <v>7</v>
      </c>
      <c r="AY107" s="2">
        <f t="shared" si="21"/>
        <v>14</v>
      </c>
    </row>
    <row r="108" spans="11:51" ht="14.1" customHeight="1" x14ac:dyDescent="0.25">
      <c r="K108" s="30">
        <v>98</v>
      </c>
      <c r="L108" s="27">
        <f t="shared" si="13"/>
        <v>4.2249999999999996</v>
      </c>
      <c r="M108" s="16"/>
      <c r="N108" s="25">
        <f t="shared" si="14"/>
        <v>29.574999999999996</v>
      </c>
      <c r="O108" s="27">
        <f t="shared" si="15"/>
        <v>59.149999999999991</v>
      </c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23"/>
      <c r="AR108" s="2">
        <f t="shared" si="16"/>
        <v>1.2250000000000001</v>
      </c>
      <c r="AS108" s="2">
        <f t="shared" si="17"/>
        <v>0.98</v>
      </c>
      <c r="AT108" s="2">
        <v>98</v>
      </c>
      <c r="AU108" s="2">
        <v>0.01</v>
      </c>
      <c r="AV108" s="2">
        <f t="shared" si="18"/>
        <v>1.25</v>
      </c>
      <c r="AW108" s="2">
        <f t="shared" si="19"/>
        <v>3</v>
      </c>
      <c r="AX108" s="2">
        <f t="shared" si="20"/>
        <v>7</v>
      </c>
      <c r="AY108" s="2">
        <f t="shared" si="21"/>
        <v>14</v>
      </c>
    </row>
    <row r="109" spans="11:51" ht="14.1" customHeight="1" x14ac:dyDescent="0.25">
      <c r="K109" s="30">
        <v>99</v>
      </c>
      <c r="L109" s="27">
        <f t="shared" si="13"/>
        <v>4.2374999999999998</v>
      </c>
      <c r="M109" s="16"/>
      <c r="N109" s="25">
        <f t="shared" si="14"/>
        <v>29.662499999999998</v>
      </c>
      <c r="O109" s="27">
        <f t="shared" si="15"/>
        <v>59.324999999999996</v>
      </c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23"/>
      <c r="AR109" s="2">
        <f t="shared" si="16"/>
        <v>1.2375</v>
      </c>
      <c r="AS109" s="2">
        <f t="shared" si="17"/>
        <v>0.99</v>
      </c>
      <c r="AT109" s="2">
        <v>99</v>
      </c>
      <c r="AU109" s="2">
        <v>0.01</v>
      </c>
      <c r="AV109" s="2">
        <f t="shared" si="18"/>
        <v>1.25</v>
      </c>
      <c r="AW109" s="2">
        <f t="shared" si="19"/>
        <v>3</v>
      </c>
      <c r="AX109" s="2">
        <f t="shared" si="20"/>
        <v>7</v>
      </c>
      <c r="AY109" s="2">
        <f t="shared" si="21"/>
        <v>14</v>
      </c>
    </row>
    <row r="110" spans="11:51" ht="14.1" customHeight="1" thickBot="1" x14ac:dyDescent="0.3">
      <c r="K110" s="31">
        <v>100</v>
      </c>
      <c r="L110" s="28">
        <f t="shared" si="13"/>
        <v>4.25</v>
      </c>
      <c r="M110" s="16"/>
      <c r="N110" s="26">
        <f t="shared" si="14"/>
        <v>29.75</v>
      </c>
      <c r="O110" s="28">
        <f t="shared" si="15"/>
        <v>59.5</v>
      </c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23"/>
      <c r="AR110" s="2">
        <f t="shared" si="16"/>
        <v>1.25</v>
      </c>
      <c r="AS110" s="2">
        <f t="shared" si="17"/>
        <v>1</v>
      </c>
      <c r="AT110" s="2">
        <v>100</v>
      </c>
      <c r="AU110" s="2">
        <v>0.01</v>
      </c>
      <c r="AV110" s="2">
        <f t="shared" si="18"/>
        <v>1.25</v>
      </c>
      <c r="AW110" s="2">
        <f t="shared" si="19"/>
        <v>3</v>
      </c>
      <c r="AX110" s="2">
        <f t="shared" si="20"/>
        <v>7</v>
      </c>
      <c r="AY110" s="2">
        <f t="shared" si="21"/>
        <v>14</v>
      </c>
    </row>
  </sheetData>
  <sheetProtection algorithmName="SHA-512" hashValue="Bnnfaeah+19eRafk5jEHSyYG8h38dZv2+UtUu4w4xLqjkFMnz4lOZsgOWg54VJHCNCuaFEVtk6Dj7RoreT0PJQ==" saltValue="fztO839qomwRUaNDAWtcdg==" spinCount="100000" sheet="1" objects="1" scenarios="1" selectLockedCells="1"/>
  <mergeCells count="8">
    <mergeCell ref="B2:H2"/>
    <mergeCell ref="G35:I35"/>
    <mergeCell ref="G36:I36"/>
    <mergeCell ref="G38:I38"/>
    <mergeCell ref="G39:I39"/>
    <mergeCell ref="N4:O5"/>
    <mergeCell ref="K4:L4"/>
    <mergeCell ref="B28:H29"/>
  </mergeCells>
  <conditionalFormatting sqref="D35">
    <cfRule type="expression" dxfId="29" priority="4">
      <formula>$H$32</formula>
    </cfRule>
  </conditionalFormatting>
  <conditionalFormatting sqref="D38">
    <cfRule type="expression" dxfId="28" priority="2">
      <formula>$H$33</formula>
    </cfRule>
  </conditionalFormatting>
  <conditionalFormatting sqref="F35">
    <cfRule type="expression" dxfId="27" priority="3">
      <formula>$I$32</formula>
    </cfRule>
  </conditionalFormatting>
  <conditionalFormatting sqref="F38">
    <cfRule type="expression" dxfId="26" priority="1">
      <formula>$I$33</formula>
    </cfRule>
  </conditionalFormatting>
  <conditionalFormatting sqref="G35:G36 G38:G39">
    <cfRule type="cellIs" dxfId="25" priority="10" operator="equal">
      <formula>0</formula>
    </cfRule>
  </conditionalFormatting>
  <conditionalFormatting sqref="K10:K110">
    <cfRule type="cellIs" dxfId="24" priority="72" operator="between">
      <formula>$AN$10</formula>
      <formula>$AP$10</formula>
    </cfRule>
    <cfRule type="cellIs" dxfId="23" priority="73" operator="equal">
      <formula>$AL$10</formula>
    </cfRule>
    <cfRule type="cellIs" dxfId="22" priority="74" operator="equal">
      <formula>$AJ$10</formula>
    </cfRule>
    <cfRule type="cellIs" dxfId="21" priority="75" operator="equal">
      <formula>$AH$10</formula>
    </cfRule>
    <cfRule type="cellIs" dxfId="20" priority="76" operator="equal">
      <formula>$AF$10</formula>
    </cfRule>
  </conditionalFormatting>
  <conditionalFormatting sqref="L10:L110">
    <cfRule type="cellIs" dxfId="19" priority="21" operator="between">
      <formula>$AO$10</formula>
      <formula>$AQ$10</formula>
    </cfRule>
    <cfRule type="cellIs" dxfId="18" priority="22" operator="equal">
      <formula>$AM$10</formula>
    </cfRule>
    <cfRule type="cellIs" dxfId="17" priority="23" operator="equal">
      <formula>$AK$10</formula>
    </cfRule>
    <cfRule type="cellIs" dxfId="16" priority="24" operator="equal">
      <formula>$AI$10</formula>
    </cfRule>
    <cfRule type="cellIs" dxfId="15" priority="25" operator="equal">
      <formula>$AG$10</formula>
    </cfRule>
  </conditionalFormatting>
  <conditionalFormatting sqref="L11">
    <cfRule type="expression" dxfId="14" priority="80">
      <formula>IF($K$11=$D$32,1)</formula>
    </cfRule>
  </conditionalFormatting>
  <conditionalFormatting sqref="L12">
    <cfRule type="expression" dxfId="13" priority="81">
      <formula>IF($K$12=$D$32,1)</formula>
    </cfRule>
  </conditionalFormatting>
  <conditionalFormatting sqref="L30">
    <cfRule type="cellIs" dxfId="12" priority="87" operator="equal">
      <formula>$D$35</formula>
    </cfRule>
    <cfRule type="cellIs" dxfId="11" priority="88" operator="equal">
      <formula>$F$32</formula>
    </cfRule>
    <cfRule type="cellIs" dxfId="10" priority="89" operator="equal">
      <formula>$D$32</formula>
    </cfRule>
  </conditionalFormatting>
  <conditionalFormatting sqref="N10:N110">
    <cfRule type="cellIs" dxfId="9" priority="16" operator="between">
      <formula>$AO$11</formula>
      <formula>$AQ$11</formula>
    </cfRule>
    <cfRule type="cellIs" dxfId="8" priority="17" operator="equal">
      <formula>$AM$11</formula>
    </cfRule>
    <cfRule type="cellIs" dxfId="7" priority="18" operator="equal">
      <formula>$AK$11</formula>
    </cfRule>
    <cfRule type="cellIs" dxfId="6" priority="19" operator="equal">
      <formula>$AI$11</formula>
    </cfRule>
    <cfRule type="cellIs" dxfId="5" priority="20" operator="equal">
      <formula>$AG$11</formula>
    </cfRule>
  </conditionalFormatting>
  <conditionalFormatting sqref="O10:O110">
    <cfRule type="cellIs" dxfId="4" priority="11" operator="between">
      <formula>$AO$12</formula>
      <formula>$AQ$12</formula>
    </cfRule>
    <cfRule type="cellIs" dxfId="3" priority="12" operator="equal">
      <formula>$AM$12</formula>
    </cfRule>
    <cfRule type="cellIs" dxfId="2" priority="13" operator="equal">
      <formula>$AK$12</formula>
    </cfRule>
    <cfRule type="cellIs" dxfId="1" priority="14" operator="equal">
      <formula>$AI$12</formula>
    </cfRule>
    <cfRule type="cellIs" dxfId="0" priority="15" operator="equal">
      <formula>$AG$12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Hryscenko, Martin</dc:creator>
  <cp:lastModifiedBy>Hryscenko, Martin</cp:lastModifiedBy>
  <dcterms:created xsi:type="dcterms:W3CDTF">2015-06-05T18:19:34Z</dcterms:created>
  <dcterms:modified xsi:type="dcterms:W3CDTF">2024-09-25T10:25:11Z</dcterms:modified>
</cp:coreProperties>
</file>